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D:\2018\CONT EXECUTIE 2018\"/>
    </mc:Choice>
  </mc:AlternateContent>
  <xr:revisionPtr revIDLastSave="0" documentId="13_ncr:1_{5349F131-7E78-4504-BF59-A7C85811D208}" xr6:coauthVersionLast="40" xr6:coauthVersionMax="40" xr10:uidLastSave="{00000000-0000-0000-0000-000000000000}"/>
  <bookViews>
    <workbookView xWindow="0" yWindow="0" windowWidth="20490" windowHeight="6885" xr2:uid="{00000000-000D-0000-FFFF-FFFF00000000}"/>
  </bookViews>
  <sheets>
    <sheet name="venituri" sheetId="1" r:id="rId1"/>
    <sheet name="CHELTUIELI" sheetId="2" r:id="rId2"/>
  </sheets>
  <definedNames>
    <definedName name="_xlnm.Database">#REF!</definedName>
    <definedName name="_xlnm.Print_Area" localSheetId="0">venituri!#REF!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7" i="1" l="1"/>
  <c r="E16" i="1" l="1"/>
  <c r="F16" i="1"/>
  <c r="G16" i="1"/>
  <c r="E9" i="1"/>
  <c r="F9" i="1"/>
  <c r="G9" i="1"/>
  <c r="E175" i="2" l="1"/>
  <c r="F175" i="2"/>
  <c r="G175" i="2"/>
  <c r="H175" i="2"/>
  <c r="G153" i="2"/>
  <c r="D193" i="2" l="1"/>
  <c r="D192" i="2" s="1"/>
  <c r="D191" i="2" s="1"/>
  <c r="E193" i="2"/>
  <c r="E192" i="2" s="1"/>
  <c r="E191" i="2" s="1"/>
  <c r="F193" i="2"/>
  <c r="F192" i="2" s="1"/>
  <c r="F191" i="2" s="1"/>
  <c r="G193" i="2"/>
  <c r="G192" i="2" s="1"/>
  <c r="G191" i="2" s="1"/>
  <c r="H193" i="2"/>
  <c r="H192" i="2" s="1"/>
  <c r="H191" i="2" s="1"/>
  <c r="D187" i="2"/>
  <c r="D186" i="2" s="1"/>
  <c r="D185" i="2" s="1"/>
  <c r="E187" i="2"/>
  <c r="E186" i="2" s="1"/>
  <c r="E185" i="2" s="1"/>
  <c r="F187" i="2"/>
  <c r="F186" i="2" s="1"/>
  <c r="F185" i="2" s="1"/>
  <c r="G187" i="2"/>
  <c r="G186" i="2" s="1"/>
  <c r="G185" i="2" s="1"/>
  <c r="H187" i="2"/>
  <c r="H186" i="2" s="1"/>
  <c r="H185" i="2" s="1"/>
  <c r="D189" i="2"/>
  <c r="D188" i="2" s="1"/>
  <c r="E189" i="2"/>
  <c r="E188" i="2" s="1"/>
  <c r="F189" i="2"/>
  <c r="F188" i="2" s="1"/>
  <c r="G189" i="2"/>
  <c r="G188" i="2" s="1"/>
  <c r="H189" i="2"/>
  <c r="H188" i="2" s="1"/>
  <c r="D181" i="2"/>
  <c r="D180" i="2" s="1"/>
  <c r="D14" i="2" s="1"/>
  <c r="E181" i="2"/>
  <c r="E180" i="2" s="1"/>
  <c r="E14" i="2" s="1"/>
  <c r="F181" i="2"/>
  <c r="F180" i="2" s="1"/>
  <c r="F14" i="2" s="1"/>
  <c r="G181" i="2"/>
  <c r="G180" i="2" s="1"/>
  <c r="G14" i="2" s="1"/>
  <c r="H181" i="2"/>
  <c r="H180" i="2" s="1"/>
  <c r="H14" i="2" s="1"/>
  <c r="D175" i="2"/>
  <c r="D174" i="2" s="1"/>
  <c r="D173" i="2" s="1"/>
  <c r="E174" i="2"/>
  <c r="E173" i="2" s="1"/>
  <c r="F174" i="2"/>
  <c r="F173" i="2" s="1"/>
  <c r="H174" i="2"/>
  <c r="H173" i="2" s="1"/>
  <c r="D176" i="2"/>
  <c r="E176" i="2"/>
  <c r="F176" i="2"/>
  <c r="G176" i="2"/>
  <c r="H176" i="2"/>
  <c r="D167" i="2"/>
  <c r="D18" i="2" s="1"/>
  <c r="E167" i="2"/>
  <c r="E18" i="2" s="1"/>
  <c r="F167" i="2"/>
  <c r="F18" i="2" s="1"/>
  <c r="G167" i="2"/>
  <c r="H167" i="2"/>
  <c r="D169" i="2"/>
  <c r="D168" i="2" s="1"/>
  <c r="D12" i="2" s="1"/>
  <c r="E169" i="2"/>
  <c r="E168" i="2" s="1"/>
  <c r="E12" i="2" s="1"/>
  <c r="F169" i="2"/>
  <c r="F168" i="2" s="1"/>
  <c r="F12" i="2" s="1"/>
  <c r="G169" i="2"/>
  <c r="G168" i="2" s="1"/>
  <c r="G12" i="2" s="1"/>
  <c r="H169" i="2"/>
  <c r="D159" i="2"/>
  <c r="E159" i="2"/>
  <c r="F159" i="2"/>
  <c r="G159" i="2"/>
  <c r="G152" i="2" s="1"/>
  <c r="H159" i="2"/>
  <c r="D153" i="2"/>
  <c r="E153" i="2"/>
  <c r="F153" i="2"/>
  <c r="F152" i="2" s="1"/>
  <c r="H153" i="2"/>
  <c r="D146" i="2"/>
  <c r="E146" i="2"/>
  <c r="F146" i="2"/>
  <c r="G146" i="2"/>
  <c r="H146" i="2"/>
  <c r="D140" i="2"/>
  <c r="E140" i="2"/>
  <c r="F140" i="2"/>
  <c r="G140" i="2"/>
  <c r="H140" i="2"/>
  <c r="D136" i="2"/>
  <c r="E136" i="2"/>
  <c r="F136" i="2"/>
  <c r="G136" i="2"/>
  <c r="H136" i="2"/>
  <c r="D130" i="2"/>
  <c r="E130" i="2"/>
  <c r="F130" i="2"/>
  <c r="G130" i="2"/>
  <c r="H130" i="2"/>
  <c r="D119" i="2"/>
  <c r="D109" i="2" s="1"/>
  <c r="E119" i="2"/>
  <c r="E109" i="2" s="1"/>
  <c r="F119" i="2"/>
  <c r="F109" i="2" s="1"/>
  <c r="G119" i="2"/>
  <c r="G109" i="2" s="1"/>
  <c r="H119" i="2"/>
  <c r="H109" i="2" s="1"/>
  <c r="D105" i="2"/>
  <c r="D96" i="2" s="1"/>
  <c r="E105" i="2"/>
  <c r="E96" i="2" s="1"/>
  <c r="F105" i="2"/>
  <c r="F96" i="2" s="1"/>
  <c r="G105" i="2"/>
  <c r="H105" i="2"/>
  <c r="G96" i="2"/>
  <c r="D89" i="2"/>
  <c r="E89" i="2"/>
  <c r="F89" i="2"/>
  <c r="G89" i="2"/>
  <c r="H89" i="2"/>
  <c r="D78" i="2"/>
  <c r="D77" i="2" s="1"/>
  <c r="E78" i="2"/>
  <c r="E77" i="2" s="1"/>
  <c r="F78" i="2"/>
  <c r="F77" i="2" s="1"/>
  <c r="G78" i="2"/>
  <c r="G77" i="2" s="1"/>
  <c r="G76" i="2" s="1"/>
  <c r="H78" i="2"/>
  <c r="H77" i="2" s="1"/>
  <c r="D73" i="2"/>
  <c r="E73" i="2"/>
  <c r="E15" i="2" s="1"/>
  <c r="F73" i="2"/>
  <c r="F15" i="2" s="1"/>
  <c r="G73" i="2"/>
  <c r="G15" i="2" s="1"/>
  <c r="H73" i="2"/>
  <c r="D71" i="2"/>
  <c r="D70" i="2" s="1"/>
  <c r="D11" i="2" s="1"/>
  <c r="E71" i="2"/>
  <c r="E70" i="2" s="1"/>
  <c r="E11" i="2" s="1"/>
  <c r="F71" i="2"/>
  <c r="F70" i="2" s="1"/>
  <c r="F11" i="2" s="1"/>
  <c r="G71" i="2"/>
  <c r="G70" i="2" s="1"/>
  <c r="G11" i="2" s="1"/>
  <c r="H71" i="2"/>
  <c r="H70" i="2" s="1"/>
  <c r="H11" i="2" s="1"/>
  <c r="D67" i="2"/>
  <c r="E67" i="2"/>
  <c r="F67" i="2"/>
  <c r="G67" i="2"/>
  <c r="H67" i="2"/>
  <c r="D60" i="2"/>
  <c r="E60" i="2"/>
  <c r="F60" i="2"/>
  <c r="G60" i="2"/>
  <c r="H60" i="2"/>
  <c r="D58" i="2"/>
  <c r="E58" i="2"/>
  <c r="F58" i="2"/>
  <c r="G58" i="2"/>
  <c r="H58" i="2"/>
  <c r="D35" i="2"/>
  <c r="E35" i="2"/>
  <c r="F35" i="2"/>
  <c r="G35" i="2"/>
  <c r="H35" i="2"/>
  <c r="D33" i="2"/>
  <c r="E33" i="2"/>
  <c r="F33" i="2"/>
  <c r="G33" i="2"/>
  <c r="H33" i="2"/>
  <c r="D15" i="2"/>
  <c r="D24" i="2"/>
  <c r="E24" i="2"/>
  <c r="F24" i="2"/>
  <c r="G24" i="2"/>
  <c r="H24" i="2"/>
  <c r="D92" i="1"/>
  <c r="E92" i="1"/>
  <c r="F92" i="1"/>
  <c r="G92" i="1"/>
  <c r="D90" i="1"/>
  <c r="D89" i="1" s="1"/>
  <c r="D88" i="1" s="1"/>
  <c r="E90" i="1"/>
  <c r="E89" i="1" s="1"/>
  <c r="E88" i="1" s="1"/>
  <c r="F90" i="1"/>
  <c r="F89" i="1" s="1"/>
  <c r="F88" i="1" s="1"/>
  <c r="G90" i="1"/>
  <c r="G89" i="1" s="1"/>
  <c r="G88" i="1" s="1"/>
  <c r="D79" i="1"/>
  <c r="E79" i="1"/>
  <c r="F79" i="1"/>
  <c r="G79" i="1"/>
  <c r="D66" i="1"/>
  <c r="E66" i="1"/>
  <c r="E65" i="1" s="1"/>
  <c r="E64" i="1" s="1"/>
  <c r="F66" i="1"/>
  <c r="G66" i="1"/>
  <c r="D62" i="1"/>
  <c r="E62" i="1"/>
  <c r="F62" i="1"/>
  <c r="G62" i="1"/>
  <c r="D58" i="1"/>
  <c r="D57" i="1" s="1"/>
  <c r="E58" i="1"/>
  <c r="E57" i="1" s="1"/>
  <c r="F58" i="1"/>
  <c r="G58" i="1"/>
  <c r="D55" i="1"/>
  <c r="E55" i="1"/>
  <c r="F55" i="1"/>
  <c r="G55" i="1"/>
  <c r="D53" i="1"/>
  <c r="D52" i="1" s="1"/>
  <c r="E53" i="1"/>
  <c r="E52" i="1" s="1"/>
  <c r="F53" i="1"/>
  <c r="G53" i="1"/>
  <c r="D28" i="1"/>
  <c r="D27" i="1" s="1"/>
  <c r="E28" i="1"/>
  <c r="E27" i="1" s="1"/>
  <c r="F28" i="1"/>
  <c r="G28" i="1"/>
  <c r="D23" i="1"/>
  <c r="E23" i="1"/>
  <c r="E15" i="1" s="1"/>
  <c r="F23" i="1"/>
  <c r="G23" i="1"/>
  <c r="G15" i="1" s="1"/>
  <c r="D16" i="1"/>
  <c r="D9" i="1"/>
  <c r="C193" i="2"/>
  <c r="C192" i="2" s="1"/>
  <c r="C191" i="2" s="1"/>
  <c r="C189" i="2"/>
  <c r="C188" i="2" s="1"/>
  <c r="C187" i="2"/>
  <c r="C186" i="2" s="1"/>
  <c r="C185" i="2" s="1"/>
  <c r="C181" i="2"/>
  <c r="C180" i="2" s="1"/>
  <c r="C14" i="2" s="1"/>
  <c r="C176" i="2"/>
  <c r="C175" i="2"/>
  <c r="C174" i="2" s="1"/>
  <c r="C173" i="2" s="1"/>
  <c r="C172" i="2" s="1"/>
  <c r="C171" i="2" s="1"/>
  <c r="C169" i="2"/>
  <c r="C168" i="2" s="1"/>
  <c r="C12" i="2" s="1"/>
  <c r="C167" i="2"/>
  <c r="C18" i="2" s="1"/>
  <c r="C159" i="2"/>
  <c r="C153" i="2"/>
  <c r="C146" i="2"/>
  <c r="C140" i="2"/>
  <c r="C136" i="2"/>
  <c r="C130" i="2"/>
  <c r="C119" i="2"/>
  <c r="C109" i="2" s="1"/>
  <c r="C105" i="2"/>
  <c r="C96" i="2" s="1"/>
  <c r="C89" i="2"/>
  <c r="C78" i="2"/>
  <c r="C77" i="2" s="1"/>
  <c r="C73" i="2"/>
  <c r="C15" i="2" s="1"/>
  <c r="C71" i="2"/>
  <c r="C70" i="2" s="1"/>
  <c r="C11" i="2" s="1"/>
  <c r="C67" i="2"/>
  <c r="C60" i="2"/>
  <c r="C58" i="2"/>
  <c r="C35" i="2"/>
  <c r="C33" i="2"/>
  <c r="C24" i="2"/>
  <c r="C92" i="1"/>
  <c r="C90" i="1"/>
  <c r="C89" i="1" s="1"/>
  <c r="C88" i="1" s="1"/>
  <c r="C79" i="1"/>
  <c r="C66" i="1"/>
  <c r="C65" i="1"/>
  <c r="C64" i="1" s="1"/>
  <c r="C62" i="1"/>
  <c r="C58" i="1"/>
  <c r="C55" i="1"/>
  <c r="C53" i="1"/>
  <c r="C28" i="1"/>
  <c r="C27" i="1" s="1"/>
  <c r="C23" i="1"/>
  <c r="C16" i="1"/>
  <c r="C9" i="1"/>
  <c r="E14" i="1" l="1"/>
  <c r="F52" i="1"/>
  <c r="G17" i="2"/>
  <c r="F15" i="1"/>
  <c r="F14" i="1" s="1"/>
  <c r="G57" i="1"/>
  <c r="G27" i="1"/>
  <c r="G14" i="1" s="1"/>
  <c r="C152" i="2"/>
  <c r="F23" i="2"/>
  <c r="F9" i="2" s="1"/>
  <c r="D152" i="2"/>
  <c r="C17" i="2"/>
  <c r="H168" i="2"/>
  <c r="H152" i="2"/>
  <c r="H96" i="2"/>
  <c r="H88" i="2" s="1"/>
  <c r="H18" i="2"/>
  <c r="H15" i="2"/>
  <c r="G18" i="2"/>
  <c r="G174" i="2"/>
  <c r="G23" i="2"/>
  <c r="G9" i="2" s="1"/>
  <c r="D65" i="1"/>
  <c r="D64" i="1" s="1"/>
  <c r="D15" i="1"/>
  <c r="C15" i="1"/>
  <c r="C52" i="1"/>
  <c r="F13" i="2"/>
  <c r="F172" i="2"/>
  <c r="F171" i="2" s="1"/>
  <c r="D172" i="2"/>
  <c r="D171" i="2" s="1"/>
  <c r="D13" i="2"/>
  <c r="E172" i="2"/>
  <c r="E171" i="2" s="1"/>
  <c r="E13" i="2"/>
  <c r="H13" i="2"/>
  <c r="H172" i="2"/>
  <c r="H171" i="2" s="1"/>
  <c r="E152" i="2"/>
  <c r="E129" i="2"/>
  <c r="F129" i="2"/>
  <c r="H129" i="2"/>
  <c r="D129" i="2"/>
  <c r="G129" i="2"/>
  <c r="G88" i="2"/>
  <c r="C14" i="1"/>
  <c r="D88" i="2"/>
  <c r="E88" i="2"/>
  <c r="F88" i="2"/>
  <c r="F76" i="2"/>
  <c r="F16" i="2"/>
  <c r="E76" i="2"/>
  <c r="E16" i="2"/>
  <c r="H76" i="2"/>
  <c r="H16" i="2"/>
  <c r="D76" i="2"/>
  <c r="D16" i="2"/>
  <c r="F17" i="2"/>
  <c r="G16" i="2"/>
  <c r="E17" i="2"/>
  <c r="H17" i="2"/>
  <c r="D17" i="2"/>
  <c r="C23" i="2"/>
  <c r="C9" i="2" s="1"/>
  <c r="C88" i="2"/>
  <c r="E23" i="2"/>
  <c r="E9" i="2" s="1"/>
  <c r="H23" i="2"/>
  <c r="D23" i="2"/>
  <c r="D9" i="2" s="1"/>
  <c r="C76" i="2"/>
  <c r="C16" i="2"/>
  <c r="C13" i="2"/>
  <c r="G65" i="1"/>
  <c r="F65" i="1"/>
  <c r="F57" i="1"/>
  <c r="F51" i="1" s="1"/>
  <c r="D51" i="1"/>
  <c r="E51" i="1"/>
  <c r="G52" i="1"/>
  <c r="D14" i="1"/>
  <c r="C57" i="1"/>
  <c r="C51" i="1" s="1"/>
  <c r="C129" i="2"/>
  <c r="E8" i="1" l="1"/>
  <c r="E7" i="1" s="1"/>
  <c r="F8" i="1"/>
  <c r="F64" i="1"/>
  <c r="G64" i="1"/>
  <c r="G51" i="1"/>
  <c r="G8" i="1" s="1"/>
  <c r="G7" i="1" s="1"/>
  <c r="F87" i="2"/>
  <c r="F52" i="2" s="1"/>
  <c r="F44" i="2" s="1"/>
  <c r="F43" i="2" s="1"/>
  <c r="F22" i="2" s="1"/>
  <c r="F21" i="2" s="1"/>
  <c r="C87" i="2"/>
  <c r="C52" i="2" s="1"/>
  <c r="C44" i="2" s="1"/>
  <c r="C43" i="2" s="1"/>
  <c r="H12" i="2"/>
  <c r="G173" i="2"/>
  <c r="D87" i="2"/>
  <c r="D52" i="2" s="1"/>
  <c r="D44" i="2" s="1"/>
  <c r="D43" i="2" s="1"/>
  <c r="D22" i="2" s="1"/>
  <c r="D21" i="2" s="1"/>
  <c r="D8" i="1"/>
  <c r="D7" i="1" s="1"/>
  <c r="E87" i="2"/>
  <c r="E52" i="2" s="1"/>
  <c r="E44" i="2" s="1"/>
  <c r="E43" i="2" s="1"/>
  <c r="E85" i="2" s="1"/>
  <c r="H87" i="2"/>
  <c r="G87" i="2"/>
  <c r="C8" i="1"/>
  <c r="C7" i="1" s="1"/>
  <c r="H9" i="2"/>
  <c r="C85" i="2"/>
  <c r="C10" i="2"/>
  <c r="C8" i="2" s="1"/>
  <c r="C7" i="2" s="1"/>
  <c r="C22" i="2"/>
  <c r="C21" i="2" s="1"/>
  <c r="C20" i="2"/>
  <c r="C19" i="2" s="1"/>
  <c r="F7" i="1" l="1"/>
  <c r="G1" i="2" s="1"/>
  <c r="F85" i="2"/>
  <c r="F10" i="2"/>
  <c r="G52" i="2"/>
  <c r="H52" i="2"/>
  <c r="H44" i="2" s="1"/>
  <c r="H43" i="2" s="1"/>
  <c r="H10" i="2" s="1"/>
  <c r="G172" i="2"/>
  <c r="G13" i="2"/>
  <c r="E10" i="2"/>
  <c r="E20" i="2" s="1"/>
  <c r="E19" i="2" s="1"/>
  <c r="D10" i="2"/>
  <c r="D8" i="2" s="1"/>
  <c r="D7" i="2" s="1"/>
  <c r="D85" i="2"/>
  <c r="E22" i="2"/>
  <c r="E21" i="2" s="1"/>
  <c r="F20" i="2"/>
  <c r="F19" i="2" s="1"/>
  <c r="F8" i="2"/>
  <c r="F7" i="2" s="1"/>
  <c r="G44" i="2" l="1"/>
  <c r="H22" i="2"/>
  <c r="H21" i="2" s="1"/>
  <c r="H20" i="2"/>
  <c r="H8" i="2"/>
  <c r="H85" i="2"/>
  <c r="G171" i="2"/>
  <c r="D20" i="2"/>
  <c r="D19" i="2" s="1"/>
  <c r="E8" i="2"/>
  <c r="E7" i="2" s="1"/>
  <c r="G43" i="2" l="1"/>
  <c r="H19" i="2"/>
  <c r="H7" i="2"/>
  <c r="G22" i="2" l="1"/>
  <c r="G85" i="2"/>
  <c r="G10" i="2"/>
  <c r="G20" i="2" l="1"/>
  <c r="G8" i="2"/>
  <c r="G21" i="2"/>
  <c r="G7" i="2" l="1"/>
  <c r="G19" i="2"/>
</calcChain>
</file>

<file path=xl/sharedStrings.xml><?xml version="1.0" encoding="utf-8"?>
<sst xmlns="http://schemas.openxmlformats.org/spreadsheetml/2006/main" count="481" uniqueCount="428">
  <si>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</si>
  <si>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</si>
  <si>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</si>
  <si>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</si>
  <si>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</si>
  <si>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</si>
  <si>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</si>
  <si>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</si>
  <si>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</si>
  <si>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</si>
  <si>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</si>
  <si>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</si>
  <si>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</si>
  <si>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</si>
  <si>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</si>
  <si>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</si>
  <si>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</si>
  <si>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</si>
  <si>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</si>
  <si>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</si>
  <si>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</si>
  <si>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</si>
  <si>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</si>
  <si>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</si>
  <si>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</si>
  <si>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</si>
  <si>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</si>
  <si>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</si>
  <si>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</si>
  <si>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</si>
  <si>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</si>
  <si>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</si>
  <si>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</si>
  <si>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</si>
  <si>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</si>
  <si>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</si>
  <si>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</si>
  <si>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</si>
  <si>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</si>
  <si>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</si>
  <si>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</si>
  <si>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</si>
  <si>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</si>
  <si>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</si>
  <si>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</si>
  <si>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</si>
  <si>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</si>
  <si>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</si>
  <si>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</si>
  <si>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</si>
  <si>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</si>
  <si>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</si>
  <si>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</si>
  <si>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</si>
  <si>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</si>
  <si>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</si>
  <si>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</si>
  <si>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</si>
  <si>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</si>
  <si>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</si>
  <si>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</si>
  <si>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</si>
  <si>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</si>
  <si>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</si>
  <si>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</si>
  <si>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</si>
  <si>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</si>
  <si>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</si>
  <si>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</si>
  <si>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</si>
  <si>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</si>
  <si>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</si>
  <si>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</si>
  <si>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</si>
  <si>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</si>
  <si>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</si>
  <si>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</si>
  <si>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</si>
  <si>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</si>
  <si>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</si>
  <si>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</si>
  <si>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</si>
  <si>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</si>
  <si>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</si>
  <si>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</si>
  <si>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</si>
  <si>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</si>
  <si>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</si>
  <si>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</si>
  <si>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</si>
  <si>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</si>
  <si>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</si>
  <si>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</si>
  <si>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</si>
  <si>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</si>
  <si>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</si>
  <si>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</si>
  <si>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</si>
  <si>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</si>
  <si>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</si>
  <si>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</si>
  <si>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</si>
  <si>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</si>
  <si>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</si>
  <si>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</si>
  <si>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</si>
  <si>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</si>
  <si>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</si>
  <si>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</si>
  <si>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</si>
  <si>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</si>
  <si>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</si>
  <si>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</si>
  <si>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</si>
  <si>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</si>
  <si>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</si>
  <si>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</si>
  <si>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</si>
  <si>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</si>
  <si>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</si>
  <si>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</si>
  <si>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</si>
  <si>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</si>
  <si>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</si>
  <si>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</si>
  <si>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</si>
  <si>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</si>
  <si>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</si>
  <si>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</si>
  <si>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</si>
  <si>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</si>
  <si>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</si>
  <si>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</si>
  <si>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</si>
  <si>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</si>
  <si>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</si>
  <si>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</si>
  <si>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</si>
  <si>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</si>
  <si>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</si>
  <si>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</si>
  <si>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</si>
  <si>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</si>
  <si>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</si>
  <si>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</si>
  <si>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</si>
  <si>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</si>
  <si>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</si>
  <si>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</si>
  <si>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</si>
  <si>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</si>
  <si>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</si>
  <si>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</si>
  <si>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</si>
  <si>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</si>
  <si>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</si>
  <si>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</si>
  <si>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</si>
  <si>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</si>
  <si>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</si>
  <si>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</si>
  <si>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</si>
  <si>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</si>
  <si>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</si>
  <si>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</si>
  <si>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</si>
  <si>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</si>
  <si>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</si>
  <si>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</si>
  <si>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</si>
  <si>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</si>
  <si>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</si>
  <si>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</si>
  <si>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</si>
  <si>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</si>
  <si>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</si>
  <si>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</si>
  <si>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</si>
  <si>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</si>
  <si>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</si>
  <si>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</si>
  <si>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</si>
  <si>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</si>
  <si>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</si>
  <si>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</si>
  <si>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</si>
  <si>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</si>
  <si>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</si>
  <si>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</si>
  <si>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</si>
  <si>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</si>
  <si>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</si>
  <si>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</si>
  <si>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</si>
  <si>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</si>
  <si>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</si>
  <si>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</si>
  <si>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</si>
  <si>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</si>
  <si>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</si>
  <si>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</si>
  <si>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</si>
  <si>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</si>
  <si>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</si>
  <si>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</si>
  <si>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</si>
  <si>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</si>
  <si>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</si>
  <si>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</si>
  <si>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</si>
  <si>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</si>
  <si>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</si>
  <si>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</si>
  <si>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</si>
  <si>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</si>
  <si>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</si>
  <si>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</si>
  <si>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</si>
  <si>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</si>
  <si>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</si>
  <si>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</si>
  <si>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</si>
  <si>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</si>
  <si>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</si>
  <si>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</si>
  <si>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</si>
  <si>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</si>
  <si>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</si>
  <si>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</si>
  <si>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</si>
  <si>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</si>
  <si>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</si>
  <si>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</si>
  <si>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</si>
  <si>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</si>
  <si>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</si>
  <si>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</si>
  <si>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</si>
  <si>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</si>
  <si>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</si>
  <si>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</si>
  <si>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</si>
  <si>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</si>
  <si>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</si>
  <si>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</si>
  <si>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</si>
  <si>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</si>
  <si>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</si>
  <si>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</si>
  <si>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</si>
  <si>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</si>
  <si>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</si>
  <si>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</si>
  <si>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</si>
  <si>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</si>
  <si>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</si>
  <si>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</si>
  <si>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</si>
  <si>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</si>
  <si>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</si>
  <si>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</si>
  <si>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</si>
  <si>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</si>
  <si>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</si>
  <si>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</si>
  <si>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</si>
  <si>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</si>
  <si>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</si>
  <si>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</si>
  <si>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</si>
  <si>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</si>
  <si>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</si>
  <si>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</si>
  <si>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</si>
  <si>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</si>
  <si>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</si>
  <si>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</si>
  <si>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</si>
  <si>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</si>
  <si>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</si>
  <si>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</si>
  <si>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</si>
  <si>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</si>
  <si>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</si>
  <si>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</si>
  <si>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</si>
  <si>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</si>
  <si>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</si>
  <si>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</si>
  <si>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</si>
  <si>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</si>
  <si>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</si>
  <si>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</si>
  <si>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</si>
  <si>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</si>
  <si>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</si>
  <si>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</si>
  <si>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</si>
  <si>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</si>
  <si>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</si>
  <si>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</si>
  <si>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</si>
  <si>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</si>
  <si>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</si>
  <si>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</si>
  <si>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</si>
  <si>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</si>
  <si>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</si>
  <si>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</si>
  <si>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</si>
  <si>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</si>
  <si>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</si>
  <si>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</si>
  <si>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</si>
  <si>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</si>
  <si>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</si>
  <si>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</si>
  <si>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</si>
  <si>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</si>
  <si>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</si>
  <si>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</si>
  <si>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</si>
  <si>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</si>
  <si>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</si>
  <si>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</si>
  <si>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</si>
  <si>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</si>
  <si>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</si>
  <si>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</si>
  <si>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</si>
  <si>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</si>
  <si>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</si>
  <si>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</si>
  <si>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</si>
  <si>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</si>
  <si>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</si>
  <si>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</si>
  <si>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</si>
  <si>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</si>
  <si>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</si>
  <si>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</si>
  <si>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</si>
  <si>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</si>
  <si>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</si>
  <si>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</si>
  <si>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</si>
  <si>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</si>
  <si>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</si>
  <si>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</si>
  <si>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</si>
  <si>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</si>
  <si>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</si>
  <si>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</si>
  <si>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</si>
  <si>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</si>
  <si>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</si>
  <si>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</si>
  <si>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</si>
  <si>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</si>
  <si>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</si>
  <si>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</si>
  <si>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</si>
  <si>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</si>
  <si>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</si>
  <si>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</si>
  <si>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</si>
  <si>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</si>
  <si>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</si>
  <si>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</si>
  <si>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</si>
  <si>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</si>
  <si>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</si>
  <si>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</si>
  <si>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</si>
  <si>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</si>
  <si>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</si>
  <si>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</si>
  <si>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</si>
  <si>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</si>
  <si>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</si>
  <si>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</si>
  <si>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</si>
  <si>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</si>
  <si>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</si>
  <si>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</si>
  <si>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</si>
  <si>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</si>
  <si>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</si>
  <si>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</si>
  <si>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</si>
  <si>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</si>
  <si>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</si>
  <si>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</si>
  <si>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</si>
  <si>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</si>
  <si>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</si>
  <si>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</si>
  <si>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</si>
  <si>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</si>
  <si>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</si>
  <si>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</si>
  <si>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</si>
  <si>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</si>
  <si>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</si>
  <si>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</si>
  <si>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</si>
  <si>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</si>
  <si>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</si>
  <si>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</si>
  <si>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</si>
  <si>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</si>
  <si>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</si>
  <si>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</si>
  <si>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</si>
  <si>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</si>
  <si>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</si>
  <si>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</si>
  <si>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</si>
  <si>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</si>
  <si>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</si>
  <si>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</si>
  <si>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CONT DE EXECUTIE VENITURI DECEMBRIE   2018</t>
  </si>
  <si>
    <t xml:space="preserve"> lei </t>
  </si>
  <si>
    <t>CONT DE EXECUTIE CHELTUIELI DECEMBRIE  2018</t>
  </si>
  <si>
    <t>lei</t>
  </si>
  <si>
    <t>21.05.49</t>
  </si>
  <si>
    <t>Contributii de asigurari sociale de sanatate aferente declaratiei unice</t>
  </si>
  <si>
    <t>20.05.12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</si>
</sst>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l_e_i_-;\-* #,##0.00\ _l_e_i_-;_-* &quot;-&quot;??\ _l_e_i_-;_-@_-"/>
    <numFmt numFmtId="164" formatCode="#,##0.00_ ;[Red]\-#,##0.00\ "/>
    <numFmt numFmtId="165" formatCode="#,##0.0"/>
  </numFmts>
  <fonts count="27">
    <font>
      <sz val="10"/>
      <name val="Arial"/>
      <charset val="238"/>
    </font>
    <font>
      <sz val="10"/>
      <name val="Arial"/>
      <charset val="238"/>
    </font>
    <font>
      <b/>
      <i/>
      <sz val="10"/>
      <name val="Arial"/>
      <family val="2"/>
    </font>
    <font>
      <b/>
      <i/>
      <sz val="14"/>
      <name val="Arial"/>
      <family val="2"/>
    </font>
    <font>
      <b/>
      <sz val="10"/>
      <name val="Arial"/>
      <family val="2"/>
    </font>
    <font>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0"/>
      <name val="Arial"/>
      <family val="2"/>
      <charset val="238"/>
    </font>
    <font>
      <sz val="10"/>
      <color indexed="8"/>
      <name val="Arial"/>
      <family val="2"/>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0" fontId="13" fillId="0" borderId="0"/>
    <xf numFmtId="0" fontId="13" fillId="0" borderId="0"/>
    <xf numFmtId="43" fontId="13" fillId="0" borderId="0" applyFont="0" applyFill="0" applyBorder="0" applyAlignment="0" applyProtection="0"/>
    <xf numFmtId="0" fontId="5" fillId="0" borderId="0"/>
    <xf numFmtId="0" fontId="1" fillId="0" borderId="0"/>
    <xf numFmtId="0" fontId="13" fillId="0" borderId="0"/>
    <xf numFmtId="0" fontId="1" fillId="0" borderId="0"/>
    <xf numFmtId="3" fontId="13" fillId="0" borderId="0"/>
    <xf numFmtId="0" fontId="5" fillId="0" borderId="0"/>
    <xf numFmtId="0" fontId="26" fillId="0" borderId="0"/>
    <xf numFmtId="9" fontId="5" fillId="0" borderId="0" applyFont="0" applyFill="0" applyBorder="0" applyAlignment="0" applyProtection="0"/>
    <xf numFmtId="0" fontId="5" fillId="0" borderId="0"/>
  </cellStyleXfs>
  <cellXfs count="129">
    <xf numFmtId="0" fontId="0" fillId="0" borderId="0" xfId="0"/>
    <xf numFmtId="0" fontId="0" fillId="0" borderId="0" xfId="0" applyFill="1" applyAlignment="1">
      <alignment wrapText="1"/>
    </xf>
    <xf numFmtId="0" fontId="2" fillId="0" borderId="0" xfId="0" applyFont="1" applyFill="1" applyAlignment="1">
      <alignment horizontal="left"/>
    </xf>
    <xf numFmtId="4" fontId="3" fillId="0" borderId="0" xfId="0" applyNumberFormat="1" applyFont="1" applyFill="1" applyAlignment="1">
      <alignment horizontal="center"/>
    </xf>
    <xf numFmtId="0" fontId="0" fillId="0" borderId="0" xfId="0" applyFill="1"/>
    <xf numFmtId="4" fontId="0" fillId="0" borderId="0" xfId="0" applyNumberFormat="1" applyFill="1" applyBorder="1"/>
    <xf numFmtId="0" fontId="0" fillId="0" borderId="0" xfId="0" applyFill="1" applyBorder="1"/>
    <xf numFmtId="0" fontId="3" fillId="0" borderId="0" xfId="0" applyFont="1" applyFill="1" applyAlignment="1">
      <alignment horizontal="left"/>
    </xf>
    <xf numFmtId="0" fontId="4" fillId="0" borderId="0" xfId="0" applyFont="1" applyFill="1" applyAlignment="1">
      <alignment vertical="center" wrapText="1"/>
    </xf>
    <xf numFmtId="0" fontId="4" fillId="0" borderId="0" xfId="0" applyFont="1" applyFill="1" applyBorder="1" applyAlignment="1">
      <alignment horizontal="left"/>
    </xf>
    <xf numFmtId="0" fontId="2" fillId="0" borderId="0" xfId="0" applyFont="1" applyFill="1" applyBorder="1"/>
    <xf numFmtId="0" fontId="5" fillId="0" borderId="0" xfId="0" applyFont="1" applyFill="1" applyBorder="1"/>
    <xf numFmtId="4" fontId="1" fillId="0" borderId="0" xfId="0" applyNumberFormat="1" applyFont="1" applyFill="1" applyBorder="1"/>
    <xf numFmtId="4" fontId="4"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5" fillId="0" borderId="0" xfId="0" applyFont="1" applyFill="1"/>
    <xf numFmtId="3" fontId="4" fillId="0" borderId="1" xfId="0" applyNumberFormat="1" applyFont="1" applyFill="1" applyBorder="1" applyAlignment="1">
      <alignment horizontal="center"/>
    </xf>
    <xf numFmtId="3" fontId="4" fillId="0" borderId="1" xfId="0" applyNumberFormat="1" applyFont="1" applyFill="1" applyBorder="1" applyAlignment="1">
      <alignment horizontal="center" wrapText="1"/>
    </xf>
    <xf numFmtId="3" fontId="4" fillId="0" borderId="0" xfId="0" applyNumberFormat="1" applyFont="1" applyFill="1" applyBorder="1" applyAlignment="1">
      <alignment horizontal="center"/>
    </xf>
    <xf numFmtId="3" fontId="5" fillId="0" borderId="0" xfId="0" applyNumberFormat="1" applyFont="1" applyFill="1" applyBorder="1"/>
    <xf numFmtId="3" fontId="5" fillId="0" borderId="0" xfId="0" applyNumberFormat="1" applyFont="1" applyFill="1"/>
    <xf numFmtId="49" fontId="8" fillId="0" borderId="1" xfId="0" applyNumberFormat="1" applyFont="1" applyFill="1" applyBorder="1" applyAlignment="1">
      <alignment horizontal="left"/>
    </xf>
    <xf numFmtId="4" fontId="4" fillId="0" borderId="1" xfId="0" applyNumberFormat="1" applyFont="1" applyFill="1" applyBorder="1" applyAlignment="1">
      <alignment wrapText="1"/>
    </xf>
    <xf numFmtId="3" fontId="4" fillId="0" borderId="1" xfId="0" applyNumberFormat="1" applyFont="1" applyFill="1" applyBorder="1"/>
    <xf numFmtId="4" fontId="4" fillId="0" borderId="0" xfId="0" applyNumberFormat="1" applyFont="1" applyFill="1" applyBorder="1"/>
    <xf numFmtId="49" fontId="9" fillId="0" borderId="1" xfId="0" applyNumberFormat="1" applyFont="1" applyFill="1" applyBorder="1" applyAlignment="1">
      <alignment horizontal="left"/>
    </xf>
    <xf numFmtId="4" fontId="5" fillId="0" borderId="1" xfId="0" applyNumberFormat="1" applyFont="1" applyFill="1" applyBorder="1" applyAlignment="1">
      <alignment wrapText="1"/>
    </xf>
    <xf numFmtId="3" fontId="5" fillId="0" borderId="1" xfId="0" applyNumberFormat="1" applyFont="1" applyFill="1" applyBorder="1"/>
    <xf numFmtId="4" fontId="10" fillId="0" borderId="1" xfId="0" applyNumberFormat="1" applyFont="1" applyFill="1" applyBorder="1" applyAlignment="1">
      <alignment wrapText="1"/>
    </xf>
    <xf numFmtId="4" fontId="11" fillId="0" borderId="1" xfId="0" applyNumberFormat="1" applyFont="1" applyFill="1" applyBorder="1" applyAlignment="1">
      <alignment wrapText="1"/>
    </xf>
    <xf numFmtId="3" fontId="7" fillId="0" borderId="1" xfId="0" applyNumberFormat="1" applyFont="1" applyFill="1" applyBorder="1"/>
    <xf numFmtId="4" fontId="12" fillId="0" borderId="1" xfId="0" applyNumberFormat="1" applyFont="1" applyFill="1" applyBorder="1" applyAlignment="1">
      <alignment wrapText="1"/>
    </xf>
    <xf numFmtId="0" fontId="9" fillId="0" borderId="1" xfId="0" applyFont="1" applyFill="1" applyBorder="1" applyAlignment="1">
      <alignment wrapText="1"/>
    </xf>
    <xf numFmtId="49" fontId="9" fillId="0" borderId="1" xfId="1" applyNumberFormat="1" applyFont="1" applyFill="1" applyBorder="1" applyAlignment="1" applyProtection="1">
      <alignment horizontal="left"/>
      <protection locked="0"/>
    </xf>
    <xf numFmtId="4" fontId="5" fillId="0" borderId="1" xfId="1" applyNumberFormat="1" applyFont="1" applyFill="1" applyBorder="1" applyAlignment="1" applyProtection="1">
      <alignment wrapText="1"/>
      <protection locked="0"/>
    </xf>
    <xf numFmtId="49" fontId="6" fillId="0" borderId="1" xfId="0" applyNumberFormat="1" applyFont="1" applyFill="1" applyBorder="1" applyAlignment="1">
      <alignment horizontal="left"/>
    </xf>
    <xf numFmtId="0" fontId="4" fillId="0" borderId="0" xfId="0" applyFont="1" applyFill="1" applyBorder="1"/>
    <xf numFmtId="0" fontId="4" fillId="0" borderId="0" xfId="0" applyFont="1" applyFill="1"/>
    <xf numFmtId="0" fontId="4" fillId="0" borderId="1" xfId="0" applyFont="1" applyFill="1" applyBorder="1"/>
    <xf numFmtId="4" fontId="14" fillId="0" borderId="1" xfId="0" applyNumberFormat="1" applyFont="1" applyFill="1" applyBorder="1" applyAlignment="1">
      <alignment wrapText="1"/>
    </xf>
    <xf numFmtId="49" fontId="9" fillId="0" borderId="1" xfId="0" applyNumberFormat="1" applyFont="1" applyFill="1" applyBorder="1" applyAlignment="1" applyProtection="1">
      <alignment horizontal="left" vertical="center"/>
    </xf>
    <xf numFmtId="4" fontId="14" fillId="0" borderId="1" xfId="0" applyNumberFormat="1" applyFont="1" applyFill="1" applyBorder="1" applyAlignment="1" applyProtection="1">
      <alignment horizontal="left" wrapText="1"/>
    </xf>
    <xf numFmtId="4" fontId="9" fillId="0" borderId="1" xfId="0" applyNumberFormat="1" applyFont="1" applyFill="1" applyBorder="1" applyAlignment="1">
      <alignment horizontal="left"/>
    </xf>
    <xf numFmtId="4" fontId="5" fillId="0" borderId="1" xfId="0" applyNumberFormat="1" applyFont="1" applyFill="1" applyBorder="1" applyAlignment="1" applyProtection="1">
      <alignment horizontal="left" wrapText="1"/>
    </xf>
    <xf numFmtId="164" fontId="5" fillId="0" borderId="1" xfId="0" applyNumberFormat="1" applyFont="1" applyFill="1" applyBorder="1" applyAlignment="1" applyProtection="1">
      <alignment wrapText="1"/>
    </xf>
    <xf numFmtId="0" fontId="5" fillId="0" borderId="1" xfId="0" applyFont="1" applyFill="1" applyBorder="1" applyAlignment="1">
      <alignment wrapText="1"/>
    </xf>
    <xf numFmtId="164" fontId="5" fillId="0" borderId="1" xfId="2" applyNumberFormat="1" applyFont="1" applyFill="1" applyBorder="1" applyAlignment="1" applyProtection="1">
      <alignment wrapText="1"/>
    </xf>
    <xf numFmtId="4" fontId="5" fillId="0" borderId="0" xfId="0" applyNumberFormat="1" applyFont="1" applyFill="1" applyBorder="1"/>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xf numFmtId="0" fontId="5" fillId="0" borderId="1" xfId="0" applyFont="1" applyFill="1" applyBorder="1"/>
    <xf numFmtId="3" fontId="0" fillId="0" borderId="1" xfId="0" applyNumberFormat="1" applyFill="1" applyBorder="1"/>
    <xf numFmtId="4" fontId="0" fillId="0" borderId="0" xfId="0" applyNumberFormat="1" applyFill="1"/>
    <xf numFmtId="49" fontId="15" fillId="0" borderId="0" xfId="0" applyNumberFormat="1" applyFont="1" applyFill="1" applyBorder="1" applyAlignment="1">
      <alignment vertical="top" wrapText="1"/>
    </xf>
    <xf numFmtId="3" fontId="16" fillId="0" borderId="0" xfId="0" applyNumberFormat="1" applyFont="1" applyFill="1" applyBorder="1" applyAlignment="1">
      <alignment horizontal="center"/>
    </xf>
    <xf numFmtId="3" fontId="17" fillId="0" borderId="0" xfId="0" applyNumberFormat="1" applyFont="1" applyFill="1" applyBorder="1" applyAlignment="1">
      <alignment horizontal="center"/>
    </xf>
    <xf numFmtId="3" fontId="15" fillId="0" borderId="0" xfId="0" applyNumberFormat="1" applyFont="1" applyFill="1" applyBorder="1"/>
    <xf numFmtId="0" fontId="15" fillId="0" borderId="0" xfId="0" applyFont="1" applyFill="1"/>
    <xf numFmtId="4" fontId="15" fillId="0" borderId="0" xfId="0" applyNumberFormat="1" applyFont="1" applyFill="1" applyBorder="1"/>
    <xf numFmtId="4" fontId="18" fillId="0" borderId="0" xfId="0" applyNumberFormat="1" applyFont="1" applyFill="1" applyBorder="1" applyAlignment="1">
      <alignment wrapText="1"/>
    </xf>
    <xf numFmtId="3" fontId="18" fillId="0" borderId="0" xfId="0" applyNumberFormat="1" applyFont="1" applyFill="1" applyBorder="1" applyAlignment="1">
      <alignment wrapText="1"/>
    </xf>
    <xf numFmtId="165" fontId="15" fillId="0" borderId="0" xfId="0" applyNumberFormat="1" applyFont="1" applyFill="1" applyBorder="1"/>
    <xf numFmtId="49" fontId="18"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49" fontId="18" fillId="0" borderId="1" xfId="0" applyNumberFormat="1" applyFont="1" applyFill="1" applyBorder="1" applyAlignment="1">
      <alignment horizontal="center" vertical="top" wrapText="1"/>
    </xf>
    <xf numFmtId="3" fontId="18" fillId="0" borderId="1" xfId="0" applyNumberFormat="1" applyFont="1" applyFill="1" applyBorder="1" applyAlignment="1">
      <alignment horizontal="center"/>
    </xf>
    <xf numFmtId="3" fontId="17" fillId="0" borderId="1" xfId="0" applyNumberFormat="1" applyFont="1" applyFill="1" applyBorder="1" applyAlignment="1">
      <alignment horizontal="center"/>
    </xf>
    <xf numFmtId="49" fontId="18" fillId="0" borderId="1" xfId="0" applyNumberFormat="1" applyFont="1" applyFill="1" applyBorder="1" applyAlignment="1">
      <alignment vertical="top" wrapText="1"/>
    </xf>
    <xf numFmtId="164" fontId="18" fillId="0" borderId="1" xfId="2" applyNumberFormat="1" applyFont="1" applyFill="1" applyBorder="1" applyAlignment="1" applyProtection="1">
      <alignment horizontal="left" wrapText="1"/>
    </xf>
    <xf numFmtId="3" fontId="18" fillId="0" borderId="1" xfId="6" applyNumberFormat="1" applyFont="1" applyFill="1" applyBorder="1" applyAlignment="1" applyProtection="1">
      <alignment horizontal="right" wrapText="1"/>
    </xf>
    <xf numFmtId="0" fontId="18" fillId="0" borderId="0" xfId="0" applyFont="1" applyFill="1"/>
    <xf numFmtId="164" fontId="18" fillId="0" borderId="1" xfId="2" applyNumberFormat="1" applyFont="1" applyFill="1" applyBorder="1" applyAlignment="1">
      <alignment wrapText="1"/>
    </xf>
    <xf numFmtId="3" fontId="18" fillId="0" borderId="1" xfId="6" applyNumberFormat="1" applyFont="1" applyFill="1" applyBorder="1" applyAlignment="1">
      <alignment horizontal="right" wrapText="1"/>
    </xf>
    <xf numFmtId="49" fontId="18" fillId="0" borderId="1" xfId="0" applyNumberFormat="1" applyFont="1" applyFill="1" applyBorder="1" applyAlignment="1">
      <alignment horizontal="left" vertical="top" wrapText="1"/>
    </xf>
    <xf numFmtId="49" fontId="15" fillId="0" borderId="1" xfId="0" applyNumberFormat="1" applyFont="1" applyFill="1" applyBorder="1" applyAlignment="1">
      <alignment vertical="top" wrapText="1"/>
    </xf>
    <xf numFmtId="4" fontId="15" fillId="0" borderId="1" xfId="2" applyNumberFormat="1" applyFont="1" applyFill="1" applyBorder="1" applyAlignment="1">
      <alignment wrapText="1"/>
    </xf>
    <xf numFmtId="3" fontId="17" fillId="0" borderId="1" xfId="0" applyNumberFormat="1" applyFont="1" applyFill="1" applyBorder="1" applyAlignment="1">
      <alignment horizontal="right"/>
    </xf>
    <xf numFmtId="3" fontId="15" fillId="0" borderId="1" xfId="6" applyNumberFormat="1" applyFont="1" applyFill="1" applyBorder="1" applyAlignment="1" applyProtection="1">
      <alignment horizontal="right" wrapText="1"/>
    </xf>
    <xf numFmtId="3" fontId="15" fillId="0" borderId="1" xfId="0" applyNumberFormat="1" applyFont="1" applyFill="1" applyBorder="1"/>
    <xf numFmtId="164" fontId="15" fillId="0" borderId="1" xfId="2" applyNumberFormat="1" applyFont="1" applyFill="1" applyBorder="1" applyAlignment="1">
      <alignment wrapText="1"/>
    </xf>
    <xf numFmtId="164" fontId="15" fillId="0" borderId="1" xfId="2" applyNumberFormat="1" applyFont="1" applyFill="1" applyBorder="1" applyAlignment="1" applyProtection="1">
      <alignment horizontal="left" vertical="center" wrapText="1"/>
    </xf>
    <xf numFmtId="0" fontId="19" fillId="0" borderId="0" xfId="0" applyFont="1" applyFill="1"/>
    <xf numFmtId="3" fontId="20" fillId="0" borderId="1" xfId="6" applyNumberFormat="1" applyFont="1" applyFill="1" applyBorder="1" applyAlignment="1">
      <alignment horizontal="right" wrapText="1"/>
    </xf>
    <xf numFmtId="49" fontId="19" fillId="0" borderId="1" xfId="0" applyNumberFormat="1" applyFont="1" applyFill="1" applyBorder="1" applyAlignment="1">
      <alignment vertical="top" wrapText="1"/>
    </xf>
    <xf numFmtId="164" fontId="19" fillId="0" borderId="1" xfId="2" applyNumberFormat="1" applyFont="1" applyFill="1" applyBorder="1" applyAlignment="1">
      <alignment wrapText="1"/>
    </xf>
    <xf numFmtId="3" fontId="21" fillId="0" borderId="1" xfId="0" applyNumberFormat="1" applyFont="1" applyFill="1" applyBorder="1" applyAlignment="1">
      <alignment horizontal="right"/>
    </xf>
    <xf numFmtId="3" fontId="18" fillId="0" borderId="1" xfId="0" applyNumberFormat="1" applyFont="1" applyFill="1" applyBorder="1"/>
    <xf numFmtId="3" fontId="18" fillId="0" borderId="1" xfId="6" applyNumberFormat="1" applyFont="1" applyFill="1" applyBorder="1" applyAlignment="1">
      <alignment horizontal="right"/>
    </xf>
    <xf numFmtId="3" fontId="15" fillId="0" borderId="1" xfId="0" applyNumberFormat="1" applyFont="1" applyFill="1" applyBorder="1" applyAlignment="1">
      <alignment vertical="top" wrapText="1"/>
    </xf>
    <xf numFmtId="49" fontId="15" fillId="0" borderId="1" xfId="0" applyNumberFormat="1" applyFont="1" applyFill="1" applyBorder="1" applyAlignment="1">
      <alignment horizontal="left" vertical="top" wrapText="1"/>
    </xf>
    <xf numFmtId="164" fontId="18" fillId="0" borderId="1" xfId="6" applyNumberFormat="1" applyFont="1" applyFill="1" applyBorder="1" applyAlignment="1">
      <alignment wrapText="1"/>
    </xf>
    <xf numFmtId="164" fontId="15" fillId="0" borderId="1" xfId="6" applyNumberFormat="1" applyFont="1" applyFill="1" applyBorder="1" applyAlignment="1">
      <alignment wrapText="1"/>
    </xf>
    <xf numFmtId="49" fontId="22" fillId="0" borderId="1" xfId="0" applyNumberFormat="1" applyFont="1" applyFill="1" applyBorder="1" applyAlignment="1">
      <alignment vertical="top" wrapText="1"/>
    </xf>
    <xf numFmtId="3" fontId="20" fillId="0" borderId="1" xfId="6" applyNumberFormat="1" applyFont="1" applyFill="1" applyBorder="1" applyAlignment="1" applyProtection="1">
      <alignment horizontal="right" wrapText="1"/>
    </xf>
    <xf numFmtId="4" fontId="15" fillId="0" borderId="1" xfId="0" applyNumberFormat="1" applyFont="1" applyFill="1" applyBorder="1" applyAlignment="1" applyProtection="1">
      <alignment wrapText="1"/>
    </xf>
    <xf numFmtId="4" fontId="15" fillId="0" borderId="1" xfId="0" applyNumberFormat="1" applyFont="1" applyFill="1" applyBorder="1" applyAlignment="1" applyProtection="1">
      <alignment horizontal="left" wrapText="1"/>
    </xf>
    <xf numFmtId="3" fontId="19" fillId="0" borderId="1" xfId="0" applyNumberFormat="1" applyFont="1" applyFill="1" applyBorder="1" applyAlignment="1">
      <alignment horizontal="right"/>
    </xf>
    <xf numFmtId="4" fontId="18" fillId="0" borderId="1" xfId="0" applyNumberFormat="1" applyFont="1" applyFill="1" applyBorder="1" applyAlignment="1" applyProtection="1">
      <alignment horizontal="left" wrapText="1"/>
    </xf>
    <xf numFmtId="164" fontId="23" fillId="0" borderId="1" xfId="2" applyNumberFormat="1" applyFont="1" applyFill="1" applyBorder="1" applyAlignment="1">
      <alignment wrapText="1"/>
    </xf>
    <xf numFmtId="4" fontId="15" fillId="0" borderId="1" xfId="2" applyNumberFormat="1" applyFont="1" applyFill="1" applyBorder="1" applyAlignment="1" applyProtection="1">
      <alignment wrapText="1"/>
    </xf>
    <xf numFmtId="3" fontId="15" fillId="0" borderId="1" xfId="0" applyNumberFormat="1" applyFont="1" applyFill="1" applyBorder="1" applyProtection="1"/>
    <xf numFmtId="164" fontId="23" fillId="0" borderId="1" xfId="2" applyNumberFormat="1" applyFont="1" applyFill="1" applyBorder="1" applyAlignment="1">
      <alignment horizontal="left" vertical="center" wrapText="1"/>
    </xf>
    <xf numFmtId="164" fontId="24" fillId="0" borderId="1" xfId="6" applyNumberFormat="1" applyFont="1" applyFill="1" applyBorder="1" applyAlignment="1">
      <alignment horizontal="left" vertical="center" wrapText="1"/>
    </xf>
    <xf numFmtId="164" fontId="23" fillId="0" borderId="1" xfId="6" applyNumberFormat="1" applyFont="1" applyFill="1" applyBorder="1" applyAlignment="1">
      <alignment horizontal="left" vertical="center" wrapText="1"/>
    </xf>
    <xf numFmtId="3" fontId="15" fillId="0" borderId="1" xfId="0" applyNumberFormat="1" applyFont="1" applyFill="1" applyBorder="1" applyAlignment="1" applyProtection="1">
      <alignment vertical="top" wrapText="1"/>
    </xf>
    <xf numFmtId="3" fontId="15" fillId="0" borderId="1" xfId="2" applyNumberFormat="1" applyFont="1" applyFill="1" applyBorder="1" applyAlignment="1">
      <alignment wrapText="1"/>
    </xf>
    <xf numFmtId="164" fontId="18" fillId="0" borderId="1" xfId="7" applyNumberFormat="1" applyFont="1" applyFill="1" applyBorder="1" applyAlignment="1">
      <alignment vertical="top" wrapText="1"/>
    </xf>
    <xf numFmtId="164" fontId="18" fillId="0" borderId="1" xfId="5" applyNumberFormat="1" applyFont="1" applyFill="1" applyBorder="1" applyAlignment="1" applyProtection="1">
      <alignment vertical="top" wrapText="1"/>
    </xf>
    <xf numFmtId="4" fontId="15" fillId="0" borderId="1" xfId="0" applyNumberFormat="1" applyFont="1" applyFill="1" applyBorder="1" applyAlignment="1">
      <alignment horizontal="left" vertical="center" wrapText="1"/>
    </xf>
    <xf numFmtId="2" fontId="15" fillId="0" borderId="1" xfId="2" applyNumberFormat="1" applyFont="1" applyFill="1" applyBorder="1" applyAlignment="1">
      <alignment wrapText="1"/>
    </xf>
    <xf numFmtId="164" fontId="18" fillId="0" borderId="1" xfId="2" applyNumberFormat="1" applyFont="1" applyFill="1" applyBorder="1" applyAlignment="1"/>
    <xf numFmtId="164" fontId="15" fillId="0" borderId="1" xfId="2" applyNumberFormat="1" applyFont="1" applyFill="1" applyBorder="1" applyAlignment="1"/>
    <xf numFmtId="3" fontId="18" fillId="0" borderId="1" xfId="0" applyNumberFormat="1" applyFont="1" applyFill="1" applyBorder="1" applyAlignment="1">
      <alignment wrapText="1"/>
    </xf>
    <xf numFmtId="3" fontId="15" fillId="0" borderId="1" xfId="0" applyNumberFormat="1" applyFont="1" applyFill="1" applyBorder="1" applyAlignment="1">
      <alignment wrapText="1"/>
    </xf>
    <xf numFmtId="0" fontId="2" fillId="0" borderId="0" xfId="0" applyFont="1" applyFill="1" applyAlignment="1">
      <alignment horizontal="right"/>
    </xf>
    <xf numFmtId="3" fontId="17" fillId="0" borderId="0" xfId="0" applyNumberFormat="1" applyFont="1" applyFill="1" applyBorder="1" applyAlignment="1">
      <alignment horizontal="right" wrapText="1"/>
    </xf>
    <xf numFmtId="49" fontId="9" fillId="2" borderId="1" xfId="1" applyNumberFormat="1" applyFont="1" applyFill="1" applyBorder="1" applyAlignment="1" applyProtection="1">
      <alignment horizontal="left"/>
      <protection locked="0"/>
    </xf>
    <xf numFmtId="4" fontId="5" fillId="2" borderId="1" xfId="1" applyNumberFormat="1" applyFont="1" applyFill="1" applyBorder="1" applyAlignment="1" applyProtection="1">
      <alignment wrapText="1"/>
      <protection locked="0"/>
    </xf>
    <xf numFmtId="3" fontId="5" fillId="2" borderId="1" xfId="0" applyNumberFormat="1" applyFont="1" applyFill="1" applyBorder="1"/>
    <xf numFmtId="3" fontId="4" fillId="2" borderId="1" xfId="0" applyNumberFormat="1" applyFont="1" applyFill="1" applyBorder="1"/>
    <xf numFmtId="3" fontId="15" fillId="0" borderId="0" xfId="0" applyNumberFormat="1" applyFont="1" applyFill="1"/>
    <xf numFmtId="0" fontId="6"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cellXfs>
  <cellStyles count="13">
    <cellStyle name="Comma 2" xfId="3" xr:uid="{00000000-0005-0000-0000-000000000000}"/>
    <cellStyle name="Comma0" xfId="8" xr:uid="{00000000-0005-0000-0000-000001000000}"/>
    <cellStyle name="Normal" xfId="0" builtinId="0"/>
    <cellStyle name="Normal 2" xfId="1" xr:uid="{00000000-0005-0000-0000-000003000000}"/>
    <cellStyle name="Normal 3" xfId="4" xr:uid="{00000000-0005-0000-0000-000004000000}"/>
    <cellStyle name="Normal 4" xfId="9" xr:uid="{00000000-0005-0000-0000-000005000000}"/>
    <cellStyle name="Normal 5" xfId="10" xr:uid="{00000000-0005-0000-0000-000006000000}"/>
    <cellStyle name="Normal_buget 2004 cf lg 507 2003 CU DEBL10% MAI cu virari" xfId="7" xr:uid="{00000000-0005-0000-0000-000007000000}"/>
    <cellStyle name="Normal_BUGET RECTIFICARE OUG 89 VIRARI FINALE" xfId="2" xr:uid="{00000000-0005-0000-0000-000008000000}"/>
    <cellStyle name="Normal_BUGET RECTIFICARE OUG 89 VIRARI FINALE_12.Cont executie CHELTUIELI DECEMBRIE 2014" xfId="6" xr:uid="{00000000-0005-0000-0000-000009000000}"/>
    <cellStyle name="Normal_LG 216 CALCULE BVC 2001" xfId="5" xr:uid="{00000000-0005-0000-0000-00000A000000}"/>
    <cellStyle name="Percent 2" xfId="11" xr:uid="{00000000-0005-0000-0000-00000B000000}"/>
    <cellStyle name="Style 1" xfId="12"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L103"/>
  <sheetViews>
    <sheetView tabSelected="1" workbookViewId="0">
      <pane xSplit="4" ySplit="6" topLeftCell="F43" activePane="bottomRight" state="frozen"/>
      <selection activeCell="F7" sqref="F7:G92"/>
      <selection pane="topRight" activeCell="F7" sqref="F7:G92"/>
      <selection pane="bottomLeft" activeCell="F7" sqref="F7:G92"/>
      <selection pane="bottomRight" activeCell="G44" sqref="G44"/>
    </sheetView>
  </sheetViews>
  <sheetFormatPr defaultRowHeight="12.75"/>
  <cols>
    <col min="1" max="1" width="10.28515625" style="1" bestFit="1" customWidth="1"/>
    <col min="2" max="2" width="57.5703125" style="4" customWidth="1"/>
    <col min="3" max="3" width="5.5703125" style="17" customWidth="1"/>
    <col min="4" max="4" width="14" style="55" customWidth="1"/>
    <col min="5" max="5" width="11.28515625" style="55" hidden="1" customWidth="1"/>
    <col min="6" max="7" width="18" style="4" customWidth="1"/>
    <col min="8" max="8" width="9.140625" style="6"/>
    <col min="9" max="9" width="10" style="6" customWidth="1"/>
    <col min="10" max="10" width="10.7109375" style="6" customWidth="1"/>
    <col min="11" max="11" width="10" style="6" customWidth="1"/>
    <col min="12" max="12" width="10.28515625" style="6" customWidth="1"/>
    <col min="13" max="13" width="10" style="6" customWidth="1"/>
    <col min="14" max="14" width="10.85546875" style="6" customWidth="1"/>
    <col min="15" max="15" width="9.140625" style="6"/>
    <col min="16" max="16" width="9.7109375" style="6" customWidth="1"/>
    <col min="17" max="17" width="10.140625" style="6" customWidth="1"/>
    <col min="18" max="18" width="10.85546875" style="6" customWidth="1"/>
    <col min="19" max="19" width="9.7109375" style="6" customWidth="1"/>
    <col min="20" max="21" width="10.5703125" style="6" customWidth="1"/>
    <col min="22" max="22" width="10.85546875" style="6" customWidth="1"/>
    <col min="23" max="23" width="9.85546875" style="6" customWidth="1"/>
    <col min="24" max="24" width="9" style="6" customWidth="1"/>
    <col min="25" max="25" width="10.140625" style="6" customWidth="1"/>
    <col min="26" max="26" width="10.5703125" style="6" customWidth="1"/>
    <col min="27" max="27" width="10.7109375" style="6" customWidth="1"/>
    <col min="28" max="28" width="9.28515625" style="6" customWidth="1"/>
    <col min="29" max="29" width="10.28515625" style="6" customWidth="1"/>
    <col min="30" max="30" width="9.85546875" style="6" customWidth="1"/>
    <col min="31" max="31" width="10.7109375" style="6" customWidth="1"/>
    <col min="32" max="32" width="10" style="6" customWidth="1"/>
    <col min="33" max="33" width="10.28515625" style="6" customWidth="1"/>
    <col min="34" max="34" width="9.5703125" style="6" customWidth="1"/>
    <col min="35" max="35" width="10.7109375" style="6" customWidth="1"/>
    <col min="36" max="36" width="10.140625" style="6" bestFit="1" customWidth="1"/>
    <col min="37" max="37" width="10.5703125" style="6" customWidth="1"/>
    <col min="38" max="38" width="10" style="6" customWidth="1"/>
    <col min="39" max="39" width="10.85546875" style="6" customWidth="1"/>
    <col min="40" max="40" width="10.140625" style="6" customWidth="1"/>
    <col min="41" max="41" width="9.7109375" style="6" customWidth="1"/>
    <col min="42" max="42" width="10.85546875" style="6" customWidth="1"/>
    <col min="43" max="43" width="11.140625" style="6" customWidth="1"/>
    <col min="44" max="44" width="9.140625" style="6"/>
    <col min="45" max="45" width="10.5703125" style="6" customWidth="1"/>
    <col min="46" max="46" width="9.85546875" style="6" customWidth="1"/>
    <col min="47" max="47" width="10.85546875" style="6" customWidth="1"/>
    <col min="48" max="48" width="10.28515625" style="6" customWidth="1"/>
    <col min="49" max="49" width="8.5703125" style="6" customWidth="1"/>
    <col min="50" max="50" width="10.42578125" style="6" customWidth="1"/>
    <col min="51" max="52" width="9.85546875" style="6" customWidth="1"/>
    <col min="53" max="53" width="9.28515625" style="6" customWidth="1"/>
    <col min="54" max="54" width="9" style="6" customWidth="1"/>
    <col min="55" max="55" width="10.42578125" style="6" customWidth="1"/>
    <col min="56" max="56" width="11.28515625" style="6" customWidth="1"/>
    <col min="57" max="57" width="9.85546875" style="6" customWidth="1"/>
    <col min="58" max="58" width="10.42578125" style="6" customWidth="1"/>
    <col min="59" max="59" width="9.7109375" style="6" customWidth="1"/>
    <col min="60" max="60" width="11.140625" style="6" customWidth="1"/>
    <col min="61" max="61" width="10.42578125" style="6" customWidth="1"/>
    <col min="62" max="62" width="10" style="6" customWidth="1"/>
    <col min="63" max="63" width="10.140625" style="6" customWidth="1"/>
    <col min="64" max="64" width="10.7109375" style="6" customWidth="1"/>
    <col min="65" max="65" width="11.140625" style="6" customWidth="1"/>
    <col min="66" max="66" width="9.5703125" style="6" customWidth="1"/>
    <col min="67" max="67" width="11.28515625" style="6" customWidth="1"/>
    <col min="68" max="68" width="11" style="6" customWidth="1"/>
    <col min="69" max="69" width="9.85546875" style="6" customWidth="1"/>
    <col min="70" max="70" width="10.7109375" style="6" customWidth="1"/>
    <col min="71" max="71" width="10.28515625" style="6" customWidth="1"/>
    <col min="72" max="72" width="10.5703125" style="6" customWidth="1"/>
    <col min="73" max="73" width="9.5703125" style="6" customWidth="1"/>
    <col min="74" max="74" width="8.42578125" style="6" customWidth="1"/>
    <col min="75" max="75" width="10.7109375" style="6" customWidth="1"/>
    <col min="76" max="76" width="10.140625" style="6" customWidth="1"/>
    <col min="77" max="77" width="10.7109375" style="6" customWidth="1"/>
    <col min="78" max="78" width="9.85546875" style="6" customWidth="1"/>
    <col min="79" max="79" width="9.7109375" style="6" customWidth="1"/>
    <col min="80" max="80" width="10" style="6" customWidth="1"/>
    <col min="81" max="81" width="11.42578125" style="6" customWidth="1"/>
    <col min="82" max="82" width="10" style="6" customWidth="1"/>
    <col min="83" max="83" width="9.7109375" style="6" customWidth="1"/>
    <col min="84" max="84" width="10" style="6" customWidth="1"/>
    <col min="85" max="85" width="10.7109375" style="6" customWidth="1"/>
    <col min="86" max="86" width="9.28515625" style="6" customWidth="1"/>
    <col min="87" max="87" width="10.7109375" style="6" customWidth="1"/>
    <col min="88" max="88" width="10.140625" style="6" customWidth="1"/>
    <col min="89" max="89" width="10.85546875" style="6" customWidth="1"/>
    <col min="90" max="90" width="11.140625" style="6" customWidth="1"/>
    <col min="91" max="93" width="10.28515625" style="6" customWidth="1"/>
    <col min="94" max="94" width="9.5703125" style="6" customWidth="1"/>
    <col min="95" max="95" width="10.28515625" style="6" customWidth="1"/>
    <col min="96" max="96" width="9.5703125" style="6" customWidth="1"/>
    <col min="97" max="97" width="10.140625" style="6" customWidth="1"/>
    <col min="98" max="98" width="8.85546875" style="6" customWidth="1"/>
    <col min="99" max="99" width="9.42578125" style="6" customWidth="1"/>
    <col min="100" max="100" width="10.28515625" style="6" customWidth="1"/>
    <col min="101" max="101" width="9.85546875" style="6" customWidth="1"/>
    <col min="102" max="102" width="9.5703125" style="6" customWidth="1"/>
    <col min="103" max="103" width="9" style="6" customWidth="1"/>
    <col min="104" max="104" width="9.7109375" style="6" customWidth="1"/>
    <col min="105" max="106" width="10.42578125" style="6" customWidth="1"/>
    <col min="107" max="107" width="10.140625" style="6" customWidth="1"/>
    <col min="108" max="108" width="10.28515625" style="6" customWidth="1"/>
    <col min="109" max="109" width="11.5703125" style="6" customWidth="1"/>
    <col min="110" max="111" width="11.140625" style="6" customWidth="1"/>
    <col min="112" max="112" width="9.85546875" style="6" customWidth="1"/>
    <col min="113" max="113" width="8.5703125" style="6" customWidth="1"/>
    <col min="114" max="114" width="10.28515625" style="6" customWidth="1"/>
    <col min="115" max="115" width="10" style="6" customWidth="1"/>
    <col min="116" max="116" width="9.85546875" style="6" customWidth="1"/>
    <col min="117" max="117" width="10.140625" style="6" customWidth="1"/>
    <col min="118" max="118" width="11.7109375" style="6" customWidth="1"/>
    <col min="119" max="119" width="8.140625" style="6" customWidth="1"/>
    <col min="120" max="120" width="8.5703125" style="6" customWidth="1"/>
    <col min="121" max="121" width="10.140625" style="6" customWidth="1"/>
    <col min="122" max="122" width="11.7109375" style="6" customWidth="1"/>
    <col min="123" max="123" width="9.5703125" style="6" customWidth="1"/>
    <col min="124" max="124" width="9.42578125" style="6" customWidth="1"/>
    <col min="125" max="125" width="12.28515625" style="6" customWidth="1"/>
    <col min="126" max="126" width="11.42578125" style="6" customWidth="1"/>
    <col min="127" max="127" width="11.5703125" style="6" customWidth="1"/>
    <col min="128" max="128" width="11.42578125" style="6" customWidth="1"/>
    <col min="129" max="129" width="14.28515625" style="6" customWidth="1"/>
    <col min="130" max="130" width="10.5703125" style="6" customWidth="1"/>
    <col min="131" max="131" width="11.7109375" style="6" bestFit="1" customWidth="1"/>
    <col min="132" max="132" width="11" style="6" customWidth="1"/>
    <col min="133" max="133" width="12" style="6" customWidth="1"/>
    <col min="134" max="134" width="10.85546875" style="6" customWidth="1"/>
    <col min="135" max="135" width="11.5703125" style="6" customWidth="1"/>
    <col min="136" max="136" width="9.85546875" style="6" customWidth="1"/>
    <col min="137" max="137" width="10.5703125" style="6" customWidth="1"/>
    <col min="138" max="139" width="9.140625" style="6"/>
    <col min="140" max="140" width="10.5703125" style="6" customWidth="1"/>
    <col min="141" max="141" width="9.85546875" style="6" customWidth="1"/>
    <col min="142" max="142" width="10.140625" style="6" customWidth="1"/>
    <col min="143" max="144" width="9.140625" style="6"/>
    <col min="145" max="145" width="10.5703125" style="6" customWidth="1"/>
    <col min="146" max="146" width="10" style="6" customWidth="1"/>
    <col min="147" max="147" width="9.85546875" style="6" customWidth="1"/>
    <col min="148" max="149" width="9.140625" style="6"/>
    <col min="150" max="150" width="10.42578125" style="6" customWidth="1"/>
    <col min="151" max="151" width="9.7109375" style="6" customWidth="1"/>
    <col min="152" max="152" width="10" style="6" customWidth="1"/>
    <col min="153" max="154" width="9.140625" style="6"/>
    <col min="155" max="155" width="10.140625" style="6" customWidth="1"/>
    <col min="156" max="156" width="12.7109375" style="6" bestFit="1" customWidth="1"/>
    <col min="157" max="168" width="9.140625" style="6"/>
    <col min="169" max="16384" width="9.140625" style="4"/>
  </cols>
  <sheetData>
    <row r="1" spans="1:168" ht="18.75">
      <c r="B1" s="2" t="s">
        <v>421</v>
      </c>
      <c r="C1" s="2"/>
      <c r="D1" s="3"/>
      <c r="E1" s="3"/>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row>
    <row r="2" spans="1:168" ht="17.25" customHeight="1">
      <c r="B2" s="7"/>
      <c r="C2" s="7"/>
      <c r="D2" s="3"/>
      <c r="E2" s="3"/>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row>
    <row r="3" spans="1:168">
      <c r="A3" s="8"/>
      <c r="B3" s="9"/>
      <c r="C3" s="9"/>
      <c r="D3" s="5"/>
      <c r="E3" s="5"/>
      <c r="F3" s="5"/>
      <c r="G3" s="5"/>
      <c r="EY3" s="10"/>
    </row>
    <row r="4" spans="1:168" ht="12.75" customHeight="1">
      <c r="B4" s="6"/>
      <c r="C4" s="11"/>
      <c r="D4" s="12"/>
      <c r="E4" s="12"/>
      <c r="F4" s="5"/>
      <c r="G4" s="119" t="s">
        <v>422</v>
      </c>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8"/>
      <c r="EB4" s="128"/>
      <c r="EC4" s="128"/>
      <c r="ED4" s="128"/>
      <c r="EE4" s="128"/>
      <c r="EF4" s="127"/>
      <c r="EG4" s="127"/>
      <c r="EH4" s="127"/>
      <c r="EI4" s="127"/>
      <c r="EJ4" s="127"/>
      <c r="EK4" s="127"/>
      <c r="EL4" s="127"/>
      <c r="EM4" s="127"/>
      <c r="EN4" s="127"/>
      <c r="EO4" s="127"/>
      <c r="EP4" s="127"/>
      <c r="EQ4" s="127"/>
      <c r="ER4" s="127"/>
      <c r="ES4" s="127"/>
      <c r="ET4" s="127"/>
      <c r="EU4" s="127"/>
      <c r="EV4" s="127"/>
      <c r="EW4" s="127"/>
      <c r="EX4" s="127"/>
      <c r="EY4" s="127"/>
    </row>
    <row r="5" spans="1:168" s="17" customFormat="1" ht="76.5">
      <c r="A5" s="13" t="s">
        <v>0</v>
      </c>
      <c r="B5" s="13" t="s">
        <v>1</v>
      </c>
      <c r="C5" s="13" t="s">
        <v>2</v>
      </c>
      <c r="D5" s="13" t="s">
        <v>3</v>
      </c>
      <c r="E5" s="14" t="s">
        <v>4</v>
      </c>
      <c r="F5" s="15" t="s">
        <v>5</v>
      </c>
      <c r="G5" s="15" t="s">
        <v>6</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1"/>
      <c r="FA5" s="11"/>
      <c r="FB5" s="11"/>
      <c r="FC5" s="11"/>
      <c r="FD5" s="11"/>
      <c r="FE5" s="11"/>
      <c r="FF5" s="11"/>
      <c r="FG5" s="11"/>
      <c r="FH5" s="11"/>
      <c r="FI5" s="11"/>
      <c r="FJ5" s="11"/>
      <c r="FK5" s="11"/>
      <c r="FL5" s="11"/>
    </row>
    <row r="6" spans="1:168" s="22" customFormat="1">
      <c r="A6" s="18"/>
      <c r="B6" s="19"/>
      <c r="C6" s="19"/>
      <c r="D6" s="18">
        <v>1</v>
      </c>
      <c r="E6" s="18"/>
      <c r="F6" s="18">
        <v>2</v>
      </c>
      <c r="G6" s="18" t="s">
        <v>7</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1"/>
      <c r="FA6" s="21"/>
      <c r="FB6" s="21"/>
      <c r="FC6" s="21"/>
      <c r="FD6" s="21"/>
      <c r="FE6" s="21"/>
      <c r="FF6" s="21"/>
      <c r="FG6" s="21"/>
      <c r="FH6" s="21"/>
      <c r="FI6" s="21"/>
      <c r="FJ6" s="21"/>
      <c r="FK6" s="21"/>
      <c r="FL6" s="21"/>
    </row>
    <row r="7" spans="1:168">
      <c r="A7" s="23" t="s">
        <v>8</v>
      </c>
      <c r="B7" s="24" t="s">
        <v>9</v>
      </c>
      <c r="C7" s="25">
        <f>+C8+C64+C92</f>
        <v>0</v>
      </c>
      <c r="D7" s="25">
        <f t="shared" ref="D7" si="0">+D8+D64+D92</f>
        <v>500814890</v>
      </c>
      <c r="E7" s="25">
        <f t="shared" ref="E7:G7" si="1">+E8+E64+E92</f>
        <v>0</v>
      </c>
      <c r="F7" s="25">
        <f t="shared" si="1"/>
        <v>475289482</v>
      </c>
      <c r="G7" s="25">
        <f t="shared" si="1"/>
        <v>57159690</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5"/>
      <c r="FA7" s="5"/>
    </row>
    <row r="8" spans="1:168">
      <c r="A8" s="23" t="s">
        <v>10</v>
      </c>
      <c r="B8" s="24" t="s">
        <v>11</v>
      </c>
      <c r="C8" s="25">
        <f>+C14+C51+C9</f>
        <v>0</v>
      </c>
      <c r="D8" s="25">
        <f t="shared" ref="D8" si="2">+D14+D51+D9</f>
        <v>454800220</v>
      </c>
      <c r="E8" s="25">
        <f t="shared" ref="E8:G8" si="3">+E14+E51+E9</f>
        <v>0</v>
      </c>
      <c r="F8" s="25">
        <f t="shared" si="3"/>
        <v>461087743</v>
      </c>
      <c r="G8" s="25">
        <f t="shared" si="3"/>
        <v>54421019</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5"/>
      <c r="FA8" s="5"/>
    </row>
    <row r="9" spans="1:168">
      <c r="A9" s="23" t="s">
        <v>12</v>
      </c>
      <c r="B9" s="24" t="s">
        <v>13</v>
      </c>
      <c r="C9" s="25">
        <f>+C10+C11+C12+C13</f>
        <v>0</v>
      </c>
      <c r="D9" s="25">
        <f t="shared" ref="D9" si="4">+D10+D11+D12+D13</f>
        <v>0</v>
      </c>
      <c r="E9" s="25">
        <f t="shared" ref="E9:G9" si="5">+E10+E11+E12+E13</f>
        <v>0</v>
      </c>
      <c r="F9" s="25">
        <f t="shared" si="5"/>
        <v>0</v>
      </c>
      <c r="G9" s="25">
        <f t="shared" si="5"/>
        <v>0</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5"/>
      <c r="FA9" s="5"/>
    </row>
    <row r="10" spans="1:168" ht="38.25">
      <c r="A10" s="23" t="s">
        <v>14</v>
      </c>
      <c r="B10" s="24" t="s">
        <v>15</v>
      </c>
      <c r="C10" s="25"/>
      <c r="D10" s="25"/>
      <c r="E10" s="25"/>
      <c r="F10" s="25"/>
      <c r="G10" s="25"/>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5"/>
      <c r="FA10" s="5"/>
    </row>
    <row r="11" spans="1:168" ht="38.25">
      <c r="A11" s="23" t="s">
        <v>16</v>
      </c>
      <c r="B11" s="24" t="s">
        <v>17</v>
      </c>
      <c r="C11" s="25"/>
      <c r="D11" s="25"/>
      <c r="E11" s="25"/>
      <c r="F11" s="25"/>
      <c r="G11" s="25"/>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5"/>
      <c r="FA11" s="5"/>
    </row>
    <row r="12" spans="1:168" ht="25.5">
      <c r="A12" s="23" t="s">
        <v>18</v>
      </c>
      <c r="B12" s="24" t="s">
        <v>19</v>
      </c>
      <c r="C12" s="25"/>
      <c r="D12" s="25"/>
      <c r="E12" s="25"/>
      <c r="F12" s="25"/>
      <c r="G12" s="25"/>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5"/>
      <c r="FA12" s="5"/>
    </row>
    <row r="13" spans="1:168" ht="38.25">
      <c r="A13" s="23"/>
      <c r="B13" s="24" t="s">
        <v>20</v>
      </c>
      <c r="C13" s="25"/>
      <c r="D13" s="25"/>
      <c r="E13" s="25"/>
      <c r="F13" s="25"/>
      <c r="G13" s="25"/>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5"/>
      <c r="FA13" s="5"/>
    </row>
    <row r="14" spans="1:168">
      <c r="A14" s="23" t="s">
        <v>21</v>
      </c>
      <c r="B14" s="24" t="s">
        <v>22</v>
      </c>
      <c r="C14" s="25">
        <f>+C15+C27</f>
        <v>0</v>
      </c>
      <c r="D14" s="25">
        <f t="shared" ref="D14" si="6">+D15+D27</f>
        <v>454417220</v>
      </c>
      <c r="E14" s="25">
        <f t="shared" ref="E14:G14" si="7">+E15+E27</f>
        <v>0</v>
      </c>
      <c r="F14" s="25">
        <f t="shared" si="7"/>
        <v>460813786</v>
      </c>
      <c r="G14" s="25">
        <f t="shared" si="7"/>
        <v>54393300</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5"/>
      <c r="FA14" s="5"/>
    </row>
    <row r="15" spans="1:168">
      <c r="A15" s="23" t="s">
        <v>23</v>
      </c>
      <c r="B15" s="24" t="s">
        <v>24</v>
      </c>
      <c r="C15" s="25">
        <f>+C16+C23+C26</f>
        <v>0</v>
      </c>
      <c r="D15" s="25">
        <f t="shared" ref="D15" si="8">+D16+D23+D26</f>
        <v>81639080</v>
      </c>
      <c r="E15" s="25">
        <f t="shared" ref="E15:G15" si="9">+E16+E23+E26</f>
        <v>0</v>
      </c>
      <c r="F15" s="25">
        <f t="shared" si="9"/>
        <v>56467962</v>
      </c>
      <c r="G15" s="25">
        <f t="shared" si="9"/>
        <v>4449836</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5"/>
      <c r="FA15" s="5"/>
    </row>
    <row r="16" spans="1:168" ht="25.5">
      <c r="A16" s="23" t="s">
        <v>25</v>
      </c>
      <c r="B16" s="24" t="s">
        <v>26</v>
      </c>
      <c r="C16" s="25">
        <f>C17+C18+C20+C21+C22+C19</f>
        <v>0</v>
      </c>
      <c r="D16" s="25">
        <f t="shared" ref="D16" si="10">D17+D18+D20+D21+D22+D19</f>
        <v>19522080</v>
      </c>
      <c r="E16" s="25">
        <f t="shared" ref="E16:G16" si="11">E17+E18+E20+E21+E22+E19</f>
        <v>0</v>
      </c>
      <c r="F16" s="25">
        <f t="shared" si="11"/>
        <v>19652382</v>
      </c>
      <c r="G16" s="25">
        <f t="shared" si="11"/>
        <v>140772</v>
      </c>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5"/>
      <c r="FA16" s="5"/>
    </row>
    <row r="17" spans="1:157" ht="25.5">
      <c r="A17" s="27" t="s">
        <v>27</v>
      </c>
      <c r="B17" s="28" t="s">
        <v>28</v>
      </c>
      <c r="C17" s="29"/>
      <c r="D17" s="25">
        <v>19522080</v>
      </c>
      <c r="E17" s="25"/>
      <c r="F17" s="29">
        <v>19596332</v>
      </c>
      <c r="G17" s="29">
        <v>140772</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5"/>
      <c r="FA17" s="5"/>
    </row>
    <row r="18" spans="1:157" ht="25.5">
      <c r="A18" s="27" t="s">
        <v>29</v>
      </c>
      <c r="B18" s="28" t="s">
        <v>30</v>
      </c>
      <c r="C18" s="29"/>
      <c r="D18" s="25"/>
      <c r="E18" s="25"/>
      <c r="F18" s="29">
        <v>56050</v>
      </c>
      <c r="G18" s="29"/>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5"/>
      <c r="FA18" s="5"/>
    </row>
    <row r="19" spans="1:157">
      <c r="A19" s="27" t="s">
        <v>31</v>
      </c>
      <c r="B19" s="28" t="s">
        <v>32</v>
      </c>
      <c r="C19" s="29"/>
      <c r="D19" s="25"/>
      <c r="E19" s="25"/>
      <c r="F19" s="29"/>
      <c r="G19" s="29"/>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5"/>
      <c r="FA19" s="5"/>
    </row>
    <row r="20" spans="1:157" ht="25.5">
      <c r="A20" s="27" t="s">
        <v>33</v>
      </c>
      <c r="B20" s="28" t="s">
        <v>34</v>
      </c>
      <c r="C20" s="29"/>
      <c r="D20" s="25"/>
      <c r="E20" s="25"/>
      <c r="F20" s="29"/>
      <c r="G20" s="29"/>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5"/>
      <c r="FA20" s="5"/>
    </row>
    <row r="21" spans="1:157" ht="25.5">
      <c r="A21" s="27" t="s">
        <v>35</v>
      </c>
      <c r="B21" s="28" t="s">
        <v>36</v>
      </c>
      <c r="C21" s="29"/>
      <c r="D21" s="25"/>
      <c r="E21" s="25"/>
      <c r="F21" s="29"/>
      <c r="G21" s="29"/>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5"/>
      <c r="FA21" s="5"/>
    </row>
    <row r="22" spans="1:157" ht="43.5" customHeight="1">
      <c r="A22" s="27" t="s">
        <v>37</v>
      </c>
      <c r="B22" s="30" t="s">
        <v>38</v>
      </c>
      <c r="C22" s="29"/>
      <c r="D22" s="25"/>
      <c r="E22" s="25"/>
      <c r="F22" s="29"/>
      <c r="G22" s="29"/>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5"/>
      <c r="FA22" s="5"/>
    </row>
    <row r="23" spans="1:157" ht="14.25">
      <c r="A23" s="23" t="s">
        <v>39</v>
      </c>
      <c r="B23" s="31" t="s">
        <v>40</v>
      </c>
      <c r="C23" s="32">
        <f>C24+C25</f>
        <v>0</v>
      </c>
      <c r="D23" s="32">
        <f t="shared" ref="D23:G23" si="12">D24+D25</f>
        <v>14962000</v>
      </c>
      <c r="E23" s="32">
        <f t="shared" si="12"/>
        <v>0</v>
      </c>
      <c r="F23" s="32">
        <f t="shared" si="12"/>
        <v>3313682</v>
      </c>
      <c r="G23" s="32">
        <f t="shared" si="12"/>
        <v>15728</v>
      </c>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5"/>
      <c r="FA23" s="5"/>
    </row>
    <row r="24" spans="1:157" ht="30">
      <c r="A24" s="27" t="s">
        <v>41</v>
      </c>
      <c r="B24" s="30" t="s">
        <v>42</v>
      </c>
      <c r="C24" s="29"/>
      <c r="D24" s="25">
        <v>14962000</v>
      </c>
      <c r="E24" s="25"/>
      <c r="F24" s="29">
        <v>3313682</v>
      </c>
      <c r="G24" s="29">
        <v>15728</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5"/>
      <c r="FA24" s="5"/>
    </row>
    <row r="25" spans="1:157" ht="30">
      <c r="A25" s="27" t="s">
        <v>43</v>
      </c>
      <c r="B25" s="30" t="s">
        <v>44</v>
      </c>
      <c r="C25" s="29"/>
      <c r="D25" s="25"/>
      <c r="E25" s="25"/>
      <c r="F25" s="29"/>
      <c r="G25" s="29"/>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5"/>
      <c r="FA25" s="5"/>
    </row>
    <row r="26" spans="1:157" ht="30">
      <c r="A26" s="27" t="s">
        <v>427</v>
      </c>
      <c r="B26" s="30" t="s">
        <v>45</v>
      </c>
      <c r="C26" s="29"/>
      <c r="D26" s="25">
        <v>47155000</v>
      </c>
      <c r="E26" s="25"/>
      <c r="F26" s="29">
        <v>33501898</v>
      </c>
      <c r="G26" s="29">
        <v>4293336</v>
      </c>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5"/>
      <c r="FA26" s="5"/>
    </row>
    <row r="27" spans="1:157">
      <c r="A27" s="23" t="s">
        <v>46</v>
      </c>
      <c r="B27" s="24" t="s">
        <v>47</v>
      </c>
      <c r="C27" s="25">
        <f>C28+C34+C50+C35+C36+C37+C38+C39+C40+C41+C42+C43+C44+C45+C46+C47+C48+C49</f>
        <v>0</v>
      </c>
      <c r="D27" s="25">
        <f t="shared" ref="D27:G27" si="13">D28+D34+D50+D35+D36+D37+D38+D39+D40+D41+D42+D43+D44+D45+D46+D47+D48+D49</f>
        <v>372778140</v>
      </c>
      <c r="E27" s="25">
        <f t="shared" si="13"/>
        <v>0</v>
      </c>
      <c r="F27" s="25">
        <f>F28+F34+F50+F35+F36+F37+F38+F39+F40+F41+F42+F43+F44+F45+F46+F47+F48+F49</f>
        <v>404345824</v>
      </c>
      <c r="G27" s="25">
        <f t="shared" si="13"/>
        <v>49943464</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5"/>
      <c r="FA27" s="5"/>
    </row>
    <row r="28" spans="1:157" ht="25.5">
      <c r="A28" s="23" t="s">
        <v>48</v>
      </c>
      <c r="B28" s="24" t="s">
        <v>49</v>
      </c>
      <c r="C28" s="25">
        <f>C29+C30+C31+C32+C33</f>
        <v>0</v>
      </c>
      <c r="D28" s="25">
        <f t="shared" ref="D28:G28" si="14">D29+D30+D31+D32+D33</f>
        <v>365901000</v>
      </c>
      <c r="E28" s="25">
        <f t="shared" si="14"/>
        <v>0</v>
      </c>
      <c r="F28" s="25">
        <f t="shared" si="14"/>
        <v>396534450</v>
      </c>
      <c r="G28" s="25">
        <f t="shared" si="14"/>
        <v>46620648</v>
      </c>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5"/>
      <c r="FA28" s="5"/>
    </row>
    <row r="29" spans="1:157" ht="25.5">
      <c r="A29" s="27" t="s">
        <v>50</v>
      </c>
      <c r="B29" s="28" t="s">
        <v>51</v>
      </c>
      <c r="C29" s="29"/>
      <c r="D29" s="25"/>
      <c r="E29" s="25"/>
      <c r="F29" s="29">
        <v>387441574</v>
      </c>
      <c r="G29" s="29">
        <v>45911214</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5"/>
      <c r="FA29" s="5"/>
    </row>
    <row r="30" spans="1:157" ht="45">
      <c r="A30" s="27" t="s">
        <v>52</v>
      </c>
      <c r="B30" s="33" t="s">
        <v>53</v>
      </c>
      <c r="C30" s="29"/>
      <c r="D30" s="25">
        <v>365901000</v>
      </c>
      <c r="E30" s="25"/>
      <c r="F30" s="29">
        <v>8639427</v>
      </c>
      <c r="G30" s="29">
        <v>655852</v>
      </c>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5"/>
      <c r="FA30" s="5"/>
    </row>
    <row r="31" spans="1:157" ht="27.75" customHeight="1">
      <c r="A31" s="27" t="s">
        <v>54</v>
      </c>
      <c r="B31" s="28" t="s">
        <v>55</v>
      </c>
      <c r="C31" s="29"/>
      <c r="D31" s="25"/>
      <c r="E31" s="25"/>
      <c r="F31" s="29"/>
      <c r="G31" s="29"/>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5"/>
      <c r="FA31" s="5"/>
    </row>
    <row r="32" spans="1:157">
      <c r="A32" s="27" t="s">
        <v>56</v>
      </c>
      <c r="B32" s="28" t="s">
        <v>57</v>
      </c>
      <c r="C32" s="29"/>
      <c r="D32" s="25"/>
      <c r="E32" s="25"/>
      <c r="F32" s="29">
        <v>453449</v>
      </c>
      <c r="G32" s="29">
        <v>53582</v>
      </c>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5"/>
      <c r="FA32" s="5"/>
    </row>
    <row r="33" spans="1:157">
      <c r="A33" s="27" t="s">
        <v>58</v>
      </c>
      <c r="B33" s="28" t="s">
        <v>59</v>
      </c>
      <c r="C33" s="29"/>
      <c r="D33" s="25"/>
      <c r="E33" s="25"/>
      <c r="F33" s="29"/>
      <c r="G33" s="29"/>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5"/>
      <c r="FA33" s="5"/>
    </row>
    <row r="34" spans="1:157">
      <c r="A34" s="27" t="s">
        <v>60</v>
      </c>
      <c r="B34" s="28" t="s">
        <v>61</v>
      </c>
      <c r="C34" s="29"/>
      <c r="D34" s="25"/>
      <c r="E34" s="25"/>
      <c r="F34" s="29"/>
      <c r="G34" s="29"/>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5"/>
      <c r="FA34" s="5"/>
    </row>
    <row r="35" spans="1:157" ht="24">
      <c r="A35" s="27" t="s">
        <v>62</v>
      </c>
      <c r="B35" s="34" t="s">
        <v>63</v>
      </c>
      <c r="C35" s="29"/>
      <c r="D35" s="25"/>
      <c r="E35" s="25"/>
      <c r="F35" s="29"/>
      <c r="G35" s="29"/>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5"/>
      <c r="FA35" s="5"/>
    </row>
    <row r="36" spans="1:157" ht="38.25">
      <c r="A36" s="27" t="s">
        <v>64</v>
      </c>
      <c r="B36" s="28" t="s">
        <v>65</v>
      </c>
      <c r="C36" s="29"/>
      <c r="D36" s="25">
        <v>92000</v>
      </c>
      <c r="E36" s="25"/>
      <c r="F36" s="29">
        <v>65472</v>
      </c>
      <c r="G36" s="29">
        <v>2185</v>
      </c>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5"/>
      <c r="FA36" s="5"/>
    </row>
    <row r="37" spans="1:157" ht="51">
      <c r="A37" s="27" t="s">
        <v>66</v>
      </c>
      <c r="B37" s="28" t="s">
        <v>67</v>
      </c>
      <c r="C37" s="29"/>
      <c r="D37" s="25">
        <v>26140</v>
      </c>
      <c r="E37" s="25"/>
      <c r="F37" s="29">
        <v>9154</v>
      </c>
      <c r="G37" s="29">
        <v>59</v>
      </c>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5"/>
      <c r="FA37" s="5"/>
    </row>
    <row r="38" spans="1:157" ht="38.25">
      <c r="A38" s="27" t="s">
        <v>68</v>
      </c>
      <c r="B38" s="28" t="s">
        <v>69</v>
      </c>
      <c r="C38" s="29"/>
      <c r="D38" s="25"/>
      <c r="E38" s="25"/>
      <c r="F38" s="29"/>
      <c r="G38" s="29"/>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5"/>
      <c r="FA38" s="5"/>
    </row>
    <row r="39" spans="1:157" ht="38.25">
      <c r="A39" s="27" t="s">
        <v>70</v>
      </c>
      <c r="B39" s="28" t="s">
        <v>71</v>
      </c>
      <c r="C39" s="29"/>
      <c r="D39" s="25">
        <v>3000</v>
      </c>
      <c r="E39" s="25"/>
      <c r="F39" s="29">
        <v>1618</v>
      </c>
      <c r="G39" s="29">
        <v>0</v>
      </c>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5"/>
      <c r="FA39" s="5"/>
    </row>
    <row r="40" spans="1:157" ht="38.25">
      <c r="A40" s="27" t="s">
        <v>72</v>
      </c>
      <c r="B40" s="28" t="s">
        <v>73</v>
      </c>
      <c r="C40" s="29"/>
      <c r="D40" s="25"/>
      <c r="E40" s="25"/>
      <c r="F40" s="29"/>
      <c r="G40" s="29"/>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5"/>
      <c r="FA40" s="5"/>
    </row>
    <row r="41" spans="1:157" ht="38.25">
      <c r="A41" s="27" t="s">
        <v>74</v>
      </c>
      <c r="B41" s="28" t="s">
        <v>75</v>
      </c>
      <c r="C41" s="29"/>
      <c r="D41" s="25"/>
      <c r="E41" s="25"/>
      <c r="F41" s="29">
        <v>297</v>
      </c>
      <c r="G41" s="29">
        <v>0</v>
      </c>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5"/>
      <c r="FA41" s="5"/>
    </row>
    <row r="42" spans="1:157" ht="25.5">
      <c r="A42" s="27" t="s">
        <v>76</v>
      </c>
      <c r="B42" s="28" t="s">
        <v>77</v>
      </c>
      <c r="C42" s="29"/>
      <c r="D42" s="25">
        <v>304000</v>
      </c>
      <c r="E42" s="25"/>
      <c r="F42" s="29">
        <v>307223</v>
      </c>
      <c r="G42" s="29">
        <v>20525</v>
      </c>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5"/>
      <c r="FA42" s="5"/>
    </row>
    <row r="43" spans="1:157" ht="30" customHeight="1">
      <c r="A43" s="27" t="s">
        <v>78</v>
      </c>
      <c r="B43" s="28" t="s">
        <v>79</v>
      </c>
      <c r="C43" s="29"/>
      <c r="D43" s="25">
        <v>549000</v>
      </c>
      <c r="E43" s="25"/>
      <c r="F43" s="29">
        <v>438300</v>
      </c>
      <c r="G43" s="29">
        <v>26958</v>
      </c>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5"/>
      <c r="FA43" s="5"/>
    </row>
    <row r="44" spans="1:157">
      <c r="A44" s="27" t="s">
        <v>80</v>
      </c>
      <c r="B44" s="28" t="s">
        <v>81</v>
      </c>
      <c r="C44" s="29"/>
      <c r="D44" s="25">
        <v>3377000</v>
      </c>
      <c r="E44" s="25"/>
      <c r="F44" s="29">
        <v>3968320</v>
      </c>
      <c r="G44" s="29">
        <v>490049</v>
      </c>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5"/>
      <c r="FA44" s="5"/>
    </row>
    <row r="45" spans="1:157">
      <c r="A45" s="27" t="s">
        <v>82</v>
      </c>
      <c r="B45" s="28" t="s">
        <v>83</v>
      </c>
      <c r="C45" s="29"/>
      <c r="D45" s="25">
        <v>2250000</v>
      </c>
      <c r="E45" s="25"/>
      <c r="F45" s="29">
        <v>30460</v>
      </c>
      <c r="G45" s="29">
        <v>957</v>
      </c>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5"/>
      <c r="FA45" s="5"/>
    </row>
    <row r="46" spans="1:157" ht="38.25" customHeight="1">
      <c r="A46" s="35" t="s">
        <v>84</v>
      </c>
      <c r="B46" s="36" t="s">
        <v>85</v>
      </c>
      <c r="C46" s="29"/>
      <c r="D46" s="25">
        <v>3000</v>
      </c>
      <c r="E46" s="25"/>
      <c r="F46" s="29">
        <v>1846</v>
      </c>
      <c r="G46" s="29">
        <v>0</v>
      </c>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5"/>
      <c r="FA46" s="5"/>
    </row>
    <row r="47" spans="1:157">
      <c r="A47" s="35" t="s">
        <v>86</v>
      </c>
      <c r="B47" s="36" t="s">
        <v>87</v>
      </c>
      <c r="C47" s="29"/>
      <c r="D47" s="25">
        <v>87000</v>
      </c>
      <c r="E47" s="25"/>
      <c r="F47" s="29">
        <v>87048</v>
      </c>
      <c r="G47" s="29">
        <v>-10244</v>
      </c>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5"/>
      <c r="FA47" s="5"/>
    </row>
    <row r="48" spans="1:157" s="6" customFormat="1" ht="25.5">
      <c r="A48" s="35" t="s">
        <v>88</v>
      </c>
      <c r="B48" s="36" t="s">
        <v>89</v>
      </c>
      <c r="C48" s="29"/>
      <c r="D48" s="25">
        <v>186000</v>
      </c>
      <c r="E48" s="25"/>
      <c r="F48" s="29">
        <v>131461</v>
      </c>
      <c r="G48" s="29">
        <v>22152</v>
      </c>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5"/>
      <c r="FA48" s="5"/>
    </row>
    <row r="49" spans="1:168" s="6" customFormat="1" ht="21.75" customHeight="1">
      <c r="A49" s="121" t="s">
        <v>425</v>
      </c>
      <c r="B49" s="122" t="s">
        <v>426</v>
      </c>
      <c r="C49" s="123"/>
      <c r="D49" s="124"/>
      <c r="E49" s="124"/>
      <c r="F49" s="123">
        <v>2770175</v>
      </c>
      <c r="G49" s="123">
        <v>2770175</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5"/>
      <c r="FA49" s="5"/>
    </row>
    <row r="50" spans="1:168">
      <c r="A50" s="27" t="s">
        <v>90</v>
      </c>
      <c r="B50" s="28" t="s">
        <v>91</v>
      </c>
      <c r="C50" s="29"/>
      <c r="D50" s="25"/>
      <c r="E50" s="25"/>
      <c r="F50" s="29"/>
      <c r="G50" s="29"/>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5"/>
      <c r="FA50" s="5"/>
    </row>
    <row r="51" spans="1:168">
      <c r="A51" s="23" t="s">
        <v>92</v>
      </c>
      <c r="B51" s="24" t="s">
        <v>93</v>
      </c>
      <c r="C51" s="25">
        <f>+C52+C57</f>
        <v>0</v>
      </c>
      <c r="D51" s="25">
        <f t="shared" ref="D51:G51" si="15">+D52+D57</f>
        <v>383000</v>
      </c>
      <c r="E51" s="25">
        <f t="shared" si="15"/>
        <v>0</v>
      </c>
      <c r="F51" s="25">
        <f t="shared" si="15"/>
        <v>273957</v>
      </c>
      <c r="G51" s="25">
        <f t="shared" si="15"/>
        <v>27719</v>
      </c>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5"/>
      <c r="FA51" s="5"/>
    </row>
    <row r="52" spans="1:168">
      <c r="A52" s="23" t="s">
        <v>94</v>
      </c>
      <c r="B52" s="24" t="s">
        <v>95</v>
      </c>
      <c r="C52" s="25">
        <f>+C53+C55</f>
        <v>0</v>
      </c>
      <c r="D52" s="25">
        <f t="shared" ref="D52:G52" si="16">+D53+D55</f>
        <v>0</v>
      </c>
      <c r="E52" s="25">
        <f t="shared" si="16"/>
        <v>0</v>
      </c>
      <c r="F52" s="25">
        <f t="shared" si="16"/>
        <v>0</v>
      </c>
      <c r="G52" s="25">
        <f t="shared" si="16"/>
        <v>0</v>
      </c>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5"/>
      <c r="FA52" s="5"/>
    </row>
    <row r="53" spans="1:168">
      <c r="A53" s="23" t="s">
        <v>96</v>
      </c>
      <c r="B53" s="24" t="s">
        <v>97</v>
      </c>
      <c r="C53" s="25">
        <f>+C54</f>
        <v>0</v>
      </c>
      <c r="D53" s="25">
        <f t="shared" ref="D53:G53" si="17">+D54</f>
        <v>0</v>
      </c>
      <c r="E53" s="25">
        <f t="shared" si="17"/>
        <v>0</v>
      </c>
      <c r="F53" s="25">
        <f t="shared" si="17"/>
        <v>0</v>
      </c>
      <c r="G53" s="25">
        <f t="shared" si="17"/>
        <v>0</v>
      </c>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5"/>
      <c r="FA53" s="5"/>
    </row>
    <row r="54" spans="1:168">
      <c r="A54" s="27" t="s">
        <v>98</v>
      </c>
      <c r="B54" s="28" t="s">
        <v>99</v>
      </c>
      <c r="C54" s="29"/>
      <c r="D54" s="25"/>
      <c r="E54" s="25"/>
      <c r="F54" s="29"/>
      <c r="G54" s="29"/>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5"/>
      <c r="FA54" s="5"/>
    </row>
    <row r="55" spans="1:168">
      <c r="A55" s="23" t="s">
        <v>100</v>
      </c>
      <c r="B55" s="24" t="s">
        <v>101</v>
      </c>
      <c r="C55" s="25">
        <f>+C56</f>
        <v>0</v>
      </c>
      <c r="D55" s="25">
        <f t="shared" ref="D55:G55" si="18">+D56</f>
        <v>0</v>
      </c>
      <c r="E55" s="25">
        <f t="shared" si="18"/>
        <v>0</v>
      </c>
      <c r="F55" s="25">
        <f t="shared" si="18"/>
        <v>0</v>
      </c>
      <c r="G55" s="25">
        <f t="shared" si="18"/>
        <v>0</v>
      </c>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5"/>
      <c r="FA55" s="5"/>
    </row>
    <row r="56" spans="1:168">
      <c r="A56" s="27" t="s">
        <v>102</v>
      </c>
      <c r="B56" s="28" t="s">
        <v>103</v>
      </c>
      <c r="C56" s="29"/>
      <c r="D56" s="25"/>
      <c r="E56" s="25"/>
      <c r="F56" s="29"/>
      <c r="G56" s="29"/>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5"/>
      <c r="FA56" s="5"/>
    </row>
    <row r="57" spans="1:168" s="39" customFormat="1">
      <c r="A57" s="37" t="s">
        <v>104</v>
      </c>
      <c r="B57" s="24" t="s">
        <v>105</v>
      </c>
      <c r="C57" s="25">
        <f>+C58+C62</f>
        <v>0</v>
      </c>
      <c r="D57" s="25">
        <f t="shared" ref="D57:G57" si="19">+D58+D62</f>
        <v>383000</v>
      </c>
      <c r="E57" s="25">
        <f t="shared" si="19"/>
        <v>0</v>
      </c>
      <c r="F57" s="25">
        <f t="shared" si="19"/>
        <v>273957</v>
      </c>
      <c r="G57" s="25">
        <f t="shared" si="19"/>
        <v>27719</v>
      </c>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38"/>
      <c r="FC57" s="38"/>
      <c r="FD57" s="38"/>
      <c r="FE57" s="38"/>
      <c r="FF57" s="38"/>
      <c r="FG57" s="38"/>
      <c r="FH57" s="38"/>
      <c r="FI57" s="38"/>
      <c r="FJ57" s="38"/>
      <c r="FK57" s="38"/>
      <c r="FL57" s="38"/>
    </row>
    <row r="58" spans="1:168">
      <c r="A58" s="23" t="s">
        <v>106</v>
      </c>
      <c r="B58" s="24" t="s">
        <v>107</v>
      </c>
      <c r="C58" s="25">
        <f>C61+C59+C60</f>
        <v>0</v>
      </c>
      <c r="D58" s="25">
        <f t="shared" ref="D58:G58" si="20">D61+D59+D60</f>
        <v>383000</v>
      </c>
      <c r="E58" s="25">
        <f t="shared" si="20"/>
        <v>0</v>
      </c>
      <c r="F58" s="25">
        <f t="shared" si="20"/>
        <v>273957</v>
      </c>
      <c r="G58" s="25">
        <f t="shared" si="20"/>
        <v>27719</v>
      </c>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5"/>
      <c r="FA58" s="5"/>
    </row>
    <row r="59" spans="1:168">
      <c r="A59" s="40" t="s">
        <v>108</v>
      </c>
      <c r="B59" s="24" t="s">
        <v>109</v>
      </c>
      <c r="C59" s="25"/>
      <c r="D59" s="25"/>
      <c r="E59" s="25"/>
      <c r="F59" s="25"/>
      <c r="G59" s="25"/>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5"/>
      <c r="FA59" s="5"/>
    </row>
    <row r="60" spans="1:168">
      <c r="A60" s="40" t="s">
        <v>110</v>
      </c>
      <c r="B60" s="24" t="s">
        <v>111</v>
      </c>
      <c r="C60" s="25"/>
      <c r="D60" s="25"/>
      <c r="E60" s="25"/>
      <c r="F60" s="25"/>
      <c r="G60" s="25"/>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5"/>
      <c r="FA60" s="5"/>
    </row>
    <row r="61" spans="1:168">
      <c r="A61" s="27" t="s">
        <v>112</v>
      </c>
      <c r="B61" s="41" t="s">
        <v>113</v>
      </c>
      <c r="C61" s="29"/>
      <c r="D61" s="25">
        <v>383000</v>
      </c>
      <c r="E61" s="25"/>
      <c r="F61" s="29">
        <v>273957</v>
      </c>
      <c r="G61" s="29">
        <v>27719</v>
      </c>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5"/>
      <c r="FA61" s="5"/>
    </row>
    <row r="62" spans="1:168">
      <c r="A62" s="23" t="s">
        <v>114</v>
      </c>
      <c r="B62" s="24" t="s">
        <v>115</v>
      </c>
      <c r="C62" s="25">
        <f>C63</f>
        <v>0</v>
      </c>
      <c r="D62" s="25">
        <f t="shared" ref="D62:G62" si="21">D63</f>
        <v>0</v>
      </c>
      <c r="E62" s="25">
        <f t="shared" si="21"/>
        <v>0</v>
      </c>
      <c r="F62" s="25">
        <f t="shared" si="21"/>
        <v>0</v>
      </c>
      <c r="G62" s="25">
        <f t="shared" si="21"/>
        <v>0</v>
      </c>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5"/>
      <c r="FA62" s="5"/>
    </row>
    <row r="63" spans="1:168">
      <c r="A63" s="27" t="s">
        <v>116</v>
      </c>
      <c r="B63" s="41" t="s">
        <v>117</v>
      </c>
      <c r="C63" s="29"/>
      <c r="D63" s="25"/>
      <c r="E63" s="25"/>
      <c r="F63" s="29"/>
      <c r="G63" s="29"/>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5"/>
      <c r="FA63" s="5"/>
    </row>
    <row r="64" spans="1:168">
      <c r="A64" s="23" t="s">
        <v>118</v>
      </c>
      <c r="B64" s="24" t="s">
        <v>119</v>
      </c>
      <c r="C64" s="25">
        <f>+C65</f>
        <v>0</v>
      </c>
      <c r="D64" s="25">
        <f t="shared" ref="D64:G64" si="22">+D65</f>
        <v>46014670</v>
      </c>
      <c r="E64" s="25">
        <f t="shared" si="22"/>
        <v>0</v>
      </c>
      <c r="F64" s="25">
        <f t="shared" si="22"/>
        <v>744756</v>
      </c>
      <c r="G64" s="25">
        <f t="shared" si="22"/>
        <v>0</v>
      </c>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5"/>
      <c r="FA64" s="5"/>
    </row>
    <row r="65" spans="1:157" ht="25.5">
      <c r="A65" s="23" t="s">
        <v>120</v>
      </c>
      <c r="B65" s="24" t="s">
        <v>121</v>
      </c>
      <c r="C65" s="25">
        <f>+C66+C79</f>
        <v>0</v>
      </c>
      <c r="D65" s="25">
        <f t="shared" ref="D65:G65" si="23">+D66+D79</f>
        <v>46014670</v>
      </c>
      <c r="E65" s="25">
        <f t="shared" si="23"/>
        <v>0</v>
      </c>
      <c r="F65" s="25">
        <f t="shared" si="23"/>
        <v>744756</v>
      </c>
      <c r="G65" s="25">
        <f t="shared" si="23"/>
        <v>0</v>
      </c>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5"/>
      <c r="FA65" s="5"/>
    </row>
    <row r="66" spans="1:157" s="6" customFormat="1">
      <c r="A66" s="23" t="s">
        <v>122</v>
      </c>
      <c r="B66" s="24" t="s">
        <v>123</v>
      </c>
      <c r="C66" s="25">
        <f>C67+C68+C69+C70+C72+C73+C74+C75+C71+C76+C77+C78</f>
        <v>0</v>
      </c>
      <c r="D66" s="25">
        <f t="shared" ref="D66:G66" si="24">D67+D68+D69+D70+D72+D73+D74+D75+D71+D76+D77+D78</f>
        <v>42590560</v>
      </c>
      <c r="E66" s="25">
        <f t="shared" si="24"/>
        <v>0</v>
      </c>
      <c r="F66" s="25">
        <f t="shared" si="24"/>
        <v>630423</v>
      </c>
      <c r="G66" s="25">
        <f t="shared" si="24"/>
        <v>0</v>
      </c>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5"/>
      <c r="FA66" s="5"/>
    </row>
    <row r="67" spans="1:157" s="6" customFormat="1" ht="25.5">
      <c r="A67" s="27" t="s">
        <v>124</v>
      </c>
      <c r="B67" s="41" t="s">
        <v>125</v>
      </c>
      <c r="C67" s="29"/>
      <c r="D67" s="25"/>
      <c r="E67" s="25"/>
      <c r="F67" s="29"/>
      <c r="G67" s="29"/>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5"/>
      <c r="FA67" s="5"/>
    </row>
    <row r="68" spans="1:157" s="6" customFormat="1" ht="25.5">
      <c r="A68" s="27" t="s">
        <v>126</v>
      </c>
      <c r="B68" s="41" t="s">
        <v>127</v>
      </c>
      <c r="C68" s="29"/>
      <c r="D68" s="25">
        <v>4000</v>
      </c>
      <c r="E68" s="25"/>
      <c r="F68" s="29">
        <v>90970</v>
      </c>
      <c r="G68" s="29"/>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5"/>
      <c r="FA68" s="5"/>
    </row>
    <row r="69" spans="1:157" s="6" customFormat="1" ht="25.5">
      <c r="A69" s="42" t="s">
        <v>128</v>
      </c>
      <c r="B69" s="41" t="s">
        <v>129</v>
      </c>
      <c r="C69" s="29"/>
      <c r="D69" s="25">
        <v>39752500</v>
      </c>
      <c r="E69" s="25"/>
      <c r="F69" s="29"/>
      <c r="G69" s="29"/>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5"/>
      <c r="FA69" s="5"/>
    </row>
    <row r="70" spans="1:157" s="6" customFormat="1" ht="25.5">
      <c r="A70" s="27" t="s">
        <v>130</v>
      </c>
      <c r="B70" s="43" t="s">
        <v>131</v>
      </c>
      <c r="C70" s="29"/>
      <c r="D70" s="25">
        <v>534100</v>
      </c>
      <c r="E70" s="25"/>
      <c r="F70" s="29">
        <v>538202</v>
      </c>
      <c r="G70" s="29"/>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5"/>
      <c r="FA70" s="5"/>
    </row>
    <row r="71" spans="1:157" s="6" customFormat="1">
      <c r="A71" s="27" t="s">
        <v>132</v>
      </c>
      <c r="B71" s="43" t="s">
        <v>133</v>
      </c>
      <c r="C71" s="29"/>
      <c r="D71" s="25"/>
      <c r="E71" s="25"/>
      <c r="F71" s="29"/>
      <c r="G71" s="29"/>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5"/>
      <c r="FA71" s="5"/>
    </row>
    <row r="72" spans="1:157" s="6" customFormat="1" ht="25.5">
      <c r="A72" s="27" t="s">
        <v>134</v>
      </c>
      <c r="B72" s="43" t="s">
        <v>135</v>
      </c>
      <c r="C72" s="29"/>
      <c r="D72" s="25"/>
      <c r="E72" s="25"/>
      <c r="F72" s="29"/>
      <c r="G72" s="29"/>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5"/>
      <c r="FA72" s="5"/>
    </row>
    <row r="73" spans="1:157" s="6" customFormat="1" ht="25.5">
      <c r="A73" s="27" t="s">
        <v>136</v>
      </c>
      <c r="B73" s="43" t="s">
        <v>137</v>
      </c>
      <c r="C73" s="29"/>
      <c r="D73" s="25"/>
      <c r="E73" s="25"/>
      <c r="F73" s="29"/>
      <c r="G73" s="29"/>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5"/>
      <c r="FA73" s="5"/>
    </row>
    <row r="74" spans="1:157" s="6" customFormat="1" ht="25.5">
      <c r="A74" s="27" t="s">
        <v>138</v>
      </c>
      <c r="B74" s="43" t="s">
        <v>139</v>
      </c>
      <c r="C74" s="29"/>
      <c r="D74" s="25"/>
      <c r="E74" s="25"/>
      <c r="F74" s="29">
        <v>42</v>
      </c>
      <c r="G74" s="29"/>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5"/>
      <c r="FA74" s="5"/>
    </row>
    <row r="75" spans="1:157" s="6" customFormat="1" ht="51">
      <c r="A75" s="27" t="s">
        <v>140</v>
      </c>
      <c r="B75" s="43" t="s">
        <v>141</v>
      </c>
      <c r="C75" s="29"/>
      <c r="D75" s="25">
        <v>1000</v>
      </c>
      <c r="E75" s="25"/>
      <c r="F75" s="29">
        <v>1209</v>
      </c>
      <c r="G75" s="29"/>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5"/>
      <c r="FA75" s="5"/>
    </row>
    <row r="76" spans="1:157" s="6" customFormat="1" ht="25.5">
      <c r="A76" s="27" t="s">
        <v>142</v>
      </c>
      <c r="B76" s="43" t="s">
        <v>143</v>
      </c>
      <c r="C76" s="29"/>
      <c r="D76" s="25">
        <v>2298960</v>
      </c>
      <c r="E76" s="25"/>
      <c r="F76" s="29"/>
      <c r="G76" s="29"/>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5"/>
      <c r="FA76" s="5"/>
    </row>
    <row r="77" spans="1:157" s="6" customFormat="1" ht="25.5">
      <c r="A77" s="27" t="s">
        <v>144</v>
      </c>
      <c r="B77" s="43" t="s">
        <v>145</v>
      </c>
      <c r="C77" s="29"/>
      <c r="D77" s="25"/>
      <c r="E77" s="25"/>
      <c r="F77" s="29"/>
      <c r="G77" s="29"/>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5"/>
      <c r="FA77" s="5"/>
    </row>
    <row r="78" spans="1:157" s="6" customFormat="1" ht="51">
      <c r="A78" s="27"/>
      <c r="B78" s="43" t="s">
        <v>146</v>
      </c>
      <c r="C78" s="29"/>
      <c r="D78" s="25"/>
      <c r="E78" s="25"/>
      <c r="F78" s="29"/>
      <c r="G78" s="29"/>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5"/>
      <c r="FA78" s="5"/>
    </row>
    <row r="79" spans="1:157" s="6" customFormat="1">
      <c r="A79" s="23" t="s">
        <v>147</v>
      </c>
      <c r="B79" s="24" t="s">
        <v>148</v>
      </c>
      <c r="C79" s="25">
        <f>+C80+C81+C82+C83+C84+C85+C86+C87</f>
        <v>0</v>
      </c>
      <c r="D79" s="25">
        <f t="shared" ref="D79:G79" si="25">+D80+D81+D82+D83+D84+D85+D86+D87</f>
        <v>3424110</v>
      </c>
      <c r="E79" s="25">
        <f t="shared" si="25"/>
        <v>0</v>
      </c>
      <c r="F79" s="25">
        <f t="shared" si="25"/>
        <v>114333</v>
      </c>
      <c r="G79" s="25">
        <f t="shared" si="25"/>
        <v>0</v>
      </c>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5"/>
      <c r="FA79" s="5"/>
    </row>
    <row r="80" spans="1:157" s="6" customFormat="1" ht="25.5">
      <c r="A80" s="44" t="s">
        <v>149</v>
      </c>
      <c r="B80" s="28" t="s">
        <v>150</v>
      </c>
      <c r="C80" s="29"/>
      <c r="D80" s="25"/>
      <c r="E80" s="25"/>
      <c r="F80" s="29"/>
      <c r="G80" s="29"/>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5"/>
      <c r="FA80" s="5"/>
    </row>
    <row r="81" spans="1:168" s="6" customFormat="1" ht="25.5">
      <c r="A81" s="44" t="s">
        <v>151</v>
      </c>
      <c r="B81" s="45" t="s">
        <v>131</v>
      </c>
      <c r="C81" s="29"/>
      <c r="D81" s="25"/>
      <c r="E81" s="25"/>
      <c r="F81" s="29"/>
      <c r="G81" s="29"/>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5"/>
      <c r="FA81" s="5"/>
    </row>
    <row r="82" spans="1:168" ht="38.25">
      <c r="A82" s="27" t="s">
        <v>152</v>
      </c>
      <c r="B82" s="28" t="s">
        <v>153</v>
      </c>
      <c r="C82" s="29"/>
      <c r="D82" s="25"/>
      <c r="E82" s="25"/>
      <c r="F82" s="29">
        <v>37</v>
      </c>
      <c r="G82" s="29"/>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5"/>
      <c r="FA82" s="5"/>
    </row>
    <row r="83" spans="1:168" ht="38.25">
      <c r="A83" s="27" t="s">
        <v>154</v>
      </c>
      <c r="B83" s="28" t="s">
        <v>155</v>
      </c>
      <c r="C83" s="29"/>
      <c r="D83" s="25">
        <v>1000</v>
      </c>
      <c r="E83" s="25"/>
      <c r="F83" s="29">
        <v>140</v>
      </c>
      <c r="G83" s="29"/>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5"/>
      <c r="FA83" s="5"/>
    </row>
    <row r="84" spans="1:168" ht="25.5">
      <c r="A84" s="27" t="s">
        <v>156</v>
      </c>
      <c r="B84" s="28" t="s">
        <v>135</v>
      </c>
      <c r="C84" s="29"/>
      <c r="D84" s="25"/>
      <c r="E84" s="25"/>
      <c r="F84" s="29">
        <v>113256</v>
      </c>
      <c r="G84" s="29">
        <v>0</v>
      </c>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5"/>
      <c r="FA84" s="5"/>
    </row>
    <row r="85" spans="1:168" ht="25.5">
      <c r="A85" s="34" t="s">
        <v>157</v>
      </c>
      <c r="B85" s="46" t="s">
        <v>158</v>
      </c>
      <c r="C85" s="29"/>
      <c r="D85" s="25">
        <v>3423110</v>
      </c>
      <c r="E85" s="25"/>
      <c r="F85" s="29"/>
      <c r="G85" s="29"/>
      <c r="AL85" s="5"/>
      <c r="BL85" s="5"/>
      <c r="BM85" s="5"/>
      <c r="BN85" s="5"/>
      <c r="CF85" s="5"/>
    </row>
    <row r="86" spans="1:168" s="17" customFormat="1" ht="63.75">
      <c r="A86" s="47" t="s">
        <v>159</v>
      </c>
      <c r="B86" s="48" t="s">
        <v>160</v>
      </c>
      <c r="C86" s="29"/>
      <c r="D86" s="25"/>
      <c r="E86" s="25"/>
      <c r="F86" s="29">
        <v>900</v>
      </c>
      <c r="G86" s="29">
        <v>0</v>
      </c>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49"/>
      <c r="BM86" s="49"/>
      <c r="BN86" s="49"/>
      <c r="BO86" s="11"/>
      <c r="BP86" s="11"/>
      <c r="BQ86" s="11"/>
      <c r="BR86" s="11"/>
      <c r="BS86" s="11"/>
      <c r="BT86" s="11"/>
      <c r="BU86" s="11"/>
      <c r="BV86" s="11"/>
      <c r="BW86" s="11"/>
      <c r="BX86" s="11"/>
      <c r="BY86" s="11"/>
      <c r="BZ86" s="11"/>
      <c r="CA86" s="11"/>
      <c r="CB86" s="11"/>
      <c r="CC86" s="11"/>
      <c r="CD86" s="11"/>
      <c r="CE86" s="11"/>
      <c r="CF86" s="49"/>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row>
    <row r="87" spans="1:168" s="17" customFormat="1" ht="25.5">
      <c r="A87" s="47" t="s">
        <v>161</v>
      </c>
      <c r="B87" s="50" t="s">
        <v>162</v>
      </c>
      <c r="C87" s="29"/>
      <c r="D87" s="25"/>
      <c r="E87" s="25"/>
      <c r="F87" s="29"/>
      <c r="G87" s="29"/>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49"/>
      <c r="BM87" s="49"/>
      <c r="BN87" s="49"/>
      <c r="BO87" s="11"/>
      <c r="BP87" s="11"/>
      <c r="BQ87" s="11"/>
      <c r="BR87" s="11"/>
      <c r="BS87" s="11"/>
      <c r="BT87" s="11"/>
      <c r="BU87" s="11"/>
      <c r="BV87" s="11"/>
      <c r="BW87" s="11"/>
      <c r="BX87" s="11"/>
      <c r="BY87" s="11"/>
      <c r="BZ87" s="11"/>
      <c r="CA87" s="11"/>
      <c r="CB87" s="11"/>
      <c r="CC87" s="11"/>
      <c r="CD87" s="11"/>
      <c r="CE87" s="11"/>
      <c r="CF87" s="49"/>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row>
    <row r="88" spans="1:168" ht="25.5">
      <c r="A88" s="51" t="s">
        <v>163</v>
      </c>
      <c r="B88" s="51" t="s">
        <v>164</v>
      </c>
      <c r="C88" s="52">
        <f>C89</f>
        <v>0</v>
      </c>
      <c r="D88" s="52">
        <f t="shared" ref="D88:G90" si="26">D89</f>
        <v>0</v>
      </c>
      <c r="E88" s="52">
        <f t="shared" si="26"/>
        <v>0</v>
      </c>
      <c r="F88" s="52">
        <f t="shared" si="26"/>
        <v>0</v>
      </c>
      <c r="G88" s="52">
        <f t="shared" si="26"/>
        <v>0</v>
      </c>
      <c r="CF88" s="5"/>
    </row>
    <row r="89" spans="1:168" ht="38.25">
      <c r="A89" s="51" t="s">
        <v>165</v>
      </c>
      <c r="B89" s="51" t="s">
        <v>166</v>
      </c>
      <c r="C89" s="52">
        <f>C90</f>
        <v>0</v>
      </c>
      <c r="D89" s="52">
        <f t="shared" si="26"/>
        <v>0</v>
      </c>
      <c r="E89" s="52">
        <f t="shared" si="26"/>
        <v>0</v>
      </c>
      <c r="F89" s="52">
        <f t="shared" si="26"/>
        <v>0</v>
      </c>
      <c r="G89" s="52">
        <f t="shared" si="26"/>
        <v>0</v>
      </c>
      <c r="CF89" s="5"/>
    </row>
    <row r="90" spans="1:168">
      <c r="A90" s="50"/>
      <c r="B90" s="50" t="s">
        <v>167</v>
      </c>
      <c r="C90" s="52">
        <f>C91</f>
        <v>0</v>
      </c>
      <c r="D90" s="52">
        <f t="shared" si="26"/>
        <v>0</v>
      </c>
      <c r="E90" s="52">
        <f t="shared" si="26"/>
        <v>0</v>
      </c>
      <c r="F90" s="52">
        <f t="shared" si="26"/>
        <v>0</v>
      </c>
      <c r="G90" s="52">
        <f t="shared" si="26"/>
        <v>0</v>
      </c>
      <c r="CF90" s="5"/>
    </row>
    <row r="91" spans="1:168">
      <c r="A91" s="50" t="s">
        <v>168</v>
      </c>
      <c r="B91" s="50" t="s">
        <v>169</v>
      </c>
      <c r="C91" s="53"/>
      <c r="D91" s="54"/>
      <c r="E91" s="54"/>
      <c r="F91" s="54"/>
      <c r="G91" s="54"/>
      <c r="CF91" s="5"/>
    </row>
    <row r="92" spans="1:168">
      <c r="A92" s="51" t="s">
        <v>170</v>
      </c>
      <c r="B92" s="51" t="s">
        <v>171</v>
      </c>
      <c r="C92" s="52">
        <f>C93</f>
        <v>0</v>
      </c>
      <c r="D92" s="52">
        <f t="shared" ref="D92:G92" si="27">D93</f>
        <v>0</v>
      </c>
      <c r="E92" s="52">
        <f t="shared" si="27"/>
        <v>0</v>
      </c>
      <c r="F92" s="52">
        <f t="shared" si="27"/>
        <v>13456983</v>
      </c>
      <c r="G92" s="52">
        <f t="shared" si="27"/>
        <v>2738671</v>
      </c>
      <c r="CF92" s="5"/>
    </row>
    <row r="93" spans="1:168" ht="25.5">
      <c r="A93" s="50" t="s">
        <v>172</v>
      </c>
      <c r="B93" s="50" t="s">
        <v>173</v>
      </c>
      <c r="C93" s="53"/>
      <c r="D93" s="54"/>
      <c r="E93" s="54"/>
      <c r="F93" s="54">
        <v>13456983</v>
      </c>
      <c r="G93" s="54">
        <v>2738671</v>
      </c>
      <c r="CF93" s="5"/>
    </row>
    <row r="94" spans="1:168">
      <c r="CF94" s="5"/>
    </row>
    <row r="95" spans="1:168">
      <c r="CF95" s="5"/>
    </row>
    <row r="96" spans="1:168">
      <c r="CF96" s="5"/>
    </row>
    <row r="97" spans="1:84">
      <c r="CF97" s="5"/>
    </row>
    <row r="98" spans="1:84" s="6" customFormat="1">
      <c r="A98" s="1"/>
      <c r="B98" s="4"/>
      <c r="C98" s="17"/>
      <c r="D98" s="55"/>
      <c r="E98" s="55"/>
      <c r="F98" s="4"/>
      <c r="G98" s="4"/>
      <c r="CF98" s="5"/>
    </row>
    <row r="99" spans="1:84" s="6" customFormat="1">
      <c r="A99" s="1"/>
      <c r="B99" s="4"/>
      <c r="C99" s="17"/>
      <c r="D99" s="55"/>
      <c r="E99" s="55"/>
      <c r="F99" s="4"/>
      <c r="G99" s="4"/>
      <c r="CF99" s="5"/>
    </row>
    <row r="100" spans="1:84" s="6" customFormat="1">
      <c r="A100" s="1"/>
      <c r="B100" s="4"/>
      <c r="C100" s="17"/>
      <c r="D100" s="55"/>
      <c r="E100" s="55"/>
      <c r="F100" s="4"/>
      <c r="G100" s="4"/>
      <c r="CF100" s="5"/>
    </row>
    <row r="101" spans="1:84" s="6" customFormat="1">
      <c r="A101" s="1"/>
      <c r="B101" s="4"/>
      <c r="C101" s="17"/>
      <c r="D101" s="55"/>
      <c r="E101" s="55"/>
      <c r="F101" s="4"/>
      <c r="G101" s="4"/>
      <c r="CF101" s="5"/>
    </row>
    <row r="102" spans="1:84" s="6" customFormat="1">
      <c r="A102" s="1"/>
      <c r="B102" s="4"/>
      <c r="C102" s="17"/>
      <c r="D102" s="55"/>
      <c r="E102" s="55"/>
      <c r="F102" s="4"/>
      <c r="G102" s="4"/>
      <c r="CF102" s="5"/>
    </row>
    <row r="103" spans="1:84" s="6" customFormat="1">
      <c r="A103" s="1"/>
      <c r="B103" s="4"/>
      <c r="C103" s="17"/>
      <c r="D103" s="55"/>
      <c r="E103" s="55"/>
      <c r="F103" s="4"/>
      <c r="G103" s="4"/>
      <c r="CF103" s="5"/>
    </row>
  </sheetData>
  <protectedRanges>
    <protectedRange sqref="C85:C86 C69:C81 C61 C29:C50 C54:C55 F69:G78 F80:G81 C17:C26 F54:G54 F17:G22 F24:G26 D23:G23 D55:G55 D79:G79 F61:G61 F29:G50 C57:G57 C64:G65 F85:G87" name="Zonă1" securityDescriptor="O:WDG:WDD:(A;;CC;;;AN)(A;;CC;;;AU)(A;;CC;;;WD)"/>
  </protectedRanges>
  <mergeCells count="30">
    <mergeCell ref="EP4:ET4"/>
    <mergeCell ref="EU4:EY4"/>
    <mergeCell ref="DL4:DP4"/>
    <mergeCell ref="DQ4:DU4"/>
    <mergeCell ref="DV4:DZ4"/>
    <mergeCell ref="EA4:EE4"/>
    <mergeCell ref="EF4:EJ4"/>
    <mergeCell ref="EK4:EO4"/>
    <mergeCell ref="DG4:DK4"/>
    <mergeCell ref="BD4:BH4"/>
    <mergeCell ref="BI4:BM4"/>
    <mergeCell ref="BN4:BR4"/>
    <mergeCell ref="BS4:BW4"/>
    <mergeCell ref="BX4:CB4"/>
    <mergeCell ref="CC4:CG4"/>
    <mergeCell ref="CH4:CL4"/>
    <mergeCell ref="CM4:CQ4"/>
    <mergeCell ref="CR4:CV4"/>
    <mergeCell ref="CW4:DA4"/>
    <mergeCell ref="DB4:DF4"/>
    <mergeCell ref="AY4:BC4"/>
    <mergeCell ref="H4:J4"/>
    <mergeCell ref="K4:O4"/>
    <mergeCell ref="P4:T4"/>
    <mergeCell ref="U4:Y4"/>
    <mergeCell ref="Z4:AD4"/>
    <mergeCell ref="AE4:AI4"/>
    <mergeCell ref="AJ4:AN4"/>
    <mergeCell ref="AO4:AS4"/>
    <mergeCell ref="AT4:AX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GX194"/>
  <sheetViews>
    <sheetView zoomScale="90" zoomScaleNormal="90" workbookViewId="0">
      <pane xSplit="3" ySplit="6" topLeftCell="E52" activePane="bottomRight" state="frozen"/>
      <selection activeCell="G25" sqref="G25:H193"/>
      <selection pane="topRight" activeCell="G25" sqref="G25:H193"/>
      <selection pane="bottomLeft" activeCell="G25" sqref="G25:H193"/>
      <selection pane="bottomRight" activeCell="G13" sqref="G13"/>
    </sheetView>
  </sheetViews>
  <sheetFormatPr defaultRowHeight="15"/>
  <cols>
    <col min="1" max="1" width="13.42578125" style="56" bestFit="1" customWidth="1"/>
    <col min="2" max="2" width="62.140625" style="59" customWidth="1"/>
    <col min="3" max="3" width="7.85546875" style="59" customWidth="1"/>
    <col min="4" max="4" width="12.85546875" style="59" customWidth="1"/>
    <col min="5" max="5" width="14.28515625" style="59" bestFit="1" customWidth="1"/>
    <col min="6" max="6" width="15.7109375" style="59" hidden="1" customWidth="1"/>
    <col min="7" max="7" width="15.42578125" style="59" bestFit="1" customWidth="1"/>
    <col min="8" max="8" width="14.5703125" style="59" bestFit="1" customWidth="1"/>
    <col min="9" max="9" width="9.85546875" style="60" bestFit="1" customWidth="1"/>
    <col min="10" max="16384" width="9.140625" style="60"/>
  </cols>
  <sheetData>
    <row r="1" spans="1:8" ht="17.25">
      <c r="B1" s="57" t="s">
        <v>423</v>
      </c>
      <c r="C1" s="58"/>
      <c r="G1" s="59">
        <f>G7-venituri!F7</f>
        <v>304003278</v>
      </c>
    </row>
    <row r="2" spans="1:8">
      <c r="B2" s="58"/>
      <c r="C2" s="58"/>
    </row>
    <row r="3" spans="1:8">
      <c r="B3" s="58"/>
      <c r="C3" s="58"/>
      <c r="D3" s="61"/>
    </row>
    <row r="4" spans="1:8">
      <c r="D4" s="62"/>
      <c r="E4" s="62"/>
      <c r="F4" s="63"/>
      <c r="G4" s="64"/>
      <c r="H4" s="120" t="s">
        <v>424</v>
      </c>
    </row>
    <row r="5" spans="1:8" s="68" customFormat="1" ht="105">
      <c r="A5" s="65" t="s">
        <v>0</v>
      </c>
      <c r="B5" s="66" t="s">
        <v>1</v>
      </c>
      <c r="C5" s="66"/>
      <c r="D5" s="66" t="s">
        <v>174</v>
      </c>
      <c r="E5" s="67" t="s">
        <v>175</v>
      </c>
      <c r="F5" s="67" t="s">
        <v>176</v>
      </c>
      <c r="G5" s="66" t="s">
        <v>177</v>
      </c>
      <c r="H5" s="66" t="s">
        <v>178</v>
      </c>
    </row>
    <row r="6" spans="1:8">
      <c r="A6" s="69"/>
      <c r="B6" s="70" t="s">
        <v>179</v>
      </c>
      <c r="C6" s="70"/>
      <c r="D6" s="71">
        <v>1</v>
      </c>
      <c r="E6" s="71">
        <v>2</v>
      </c>
      <c r="F6" s="71">
        <v>3</v>
      </c>
      <c r="G6" s="71">
        <v>4</v>
      </c>
      <c r="H6" s="71" t="s">
        <v>180</v>
      </c>
    </row>
    <row r="7" spans="1:8" s="75" customFormat="1" ht="16.5" customHeight="1">
      <c r="A7" s="72" t="s">
        <v>181</v>
      </c>
      <c r="B7" s="73" t="s">
        <v>182</v>
      </c>
      <c r="C7" s="74">
        <f t="shared" ref="C7" si="0">+C8+C16</f>
        <v>0</v>
      </c>
      <c r="D7" s="74">
        <f t="shared" ref="D7:H7" si="1">+D8+D16</f>
        <v>809463010</v>
      </c>
      <c r="E7" s="74">
        <f t="shared" si="1"/>
        <v>780197910</v>
      </c>
      <c r="F7" s="74">
        <f t="shared" si="1"/>
        <v>0</v>
      </c>
      <c r="G7" s="74">
        <f t="shared" si="1"/>
        <v>779292760</v>
      </c>
      <c r="H7" s="74">
        <f t="shared" si="1"/>
        <v>65001006</v>
      </c>
    </row>
    <row r="8" spans="1:8" s="75" customFormat="1">
      <c r="A8" s="72" t="s">
        <v>183</v>
      </c>
      <c r="B8" s="76" t="s">
        <v>184</v>
      </c>
      <c r="C8" s="77">
        <f t="shared" ref="C8" si="2">+C9+C10+C13+C11+C12+C15+C167</f>
        <v>0</v>
      </c>
      <c r="D8" s="77">
        <f t="shared" ref="D8:H8" si="3">+D9+D10+D13+D11+D12+D15+D167</f>
        <v>809463010</v>
      </c>
      <c r="E8" s="77">
        <f t="shared" si="3"/>
        <v>780197910</v>
      </c>
      <c r="F8" s="77">
        <f t="shared" si="3"/>
        <v>0</v>
      </c>
      <c r="G8" s="77">
        <f t="shared" si="3"/>
        <v>779292760</v>
      </c>
      <c r="H8" s="77">
        <f t="shared" si="3"/>
        <v>65001006</v>
      </c>
    </row>
    <row r="9" spans="1:8" s="75" customFormat="1">
      <c r="A9" s="72" t="s">
        <v>185</v>
      </c>
      <c r="B9" s="76" t="s">
        <v>186</v>
      </c>
      <c r="C9" s="77">
        <f t="shared" ref="C9" si="4">+C23</f>
        <v>0</v>
      </c>
      <c r="D9" s="77">
        <f t="shared" ref="D9:H9" si="5">+D23</f>
        <v>6159180</v>
      </c>
      <c r="E9" s="77">
        <f t="shared" si="5"/>
        <v>6159180</v>
      </c>
      <c r="F9" s="77">
        <f t="shared" si="5"/>
        <v>0</v>
      </c>
      <c r="G9" s="77">
        <f t="shared" si="5"/>
        <v>6158377</v>
      </c>
      <c r="H9" s="77">
        <f t="shared" si="5"/>
        <v>553815</v>
      </c>
    </row>
    <row r="10" spans="1:8" s="75" customFormat="1" ht="16.5" customHeight="1">
      <c r="A10" s="72" t="s">
        <v>187</v>
      </c>
      <c r="B10" s="76" t="s">
        <v>188</v>
      </c>
      <c r="C10" s="77">
        <f t="shared" ref="C10" si="6">+C43</f>
        <v>0</v>
      </c>
      <c r="D10" s="77">
        <f t="shared" ref="D10:H10" si="7">+D43</f>
        <v>568290000</v>
      </c>
      <c r="E10" s="77">
        <f t="shared" si="7"/>
        <v>539024900</v>
      </c>
      <c r="F10" s="77">
        <f t="shared" si="7"/>
        <v>0</v>
      </c>
      <c r="G10" s="77">
        <f t="shared" si="7"/>
        <v>539001651</v>
      </c>
      <c r="H10" s="77">
        <f t="shared" si="7"/>
        <v>44336325</v>
      </c>
    </row>
    <row r="11" spans="1:8" s="75" customFormat="1">
      <c r="A11" s="72" t="s">
        <v>189</v>
      </c>
      <c r="B11" s="76" t="s">
        <v>190</v>
      </c>
      <c r="C11" s="77">
        <f>+C70</f>
        <v>0</v>
      </c>
      <c r="D11" s="77">
        <f t="shared" ref="D11:H11" si="8">+D70</f>
        <v>0</v>
      </c>
      <c r="E11" s="77">
        <f t="shared" si="8"/>
        <v>0</v>
      </c>
      <c r="F11" s="77">
        <f t="shared" si="8"/>
        <v>0</v>
      </c>
      <c r="G11" s="77">
        <f t="shared" si="8"/>
        <v>0</v>
      </c>
      <c r="H11" s="77">
        <f t="shared" si="8"/>
        <v>0</v>
      </c>
    </row>
    <row r="12" spans="1:8" s="75" customFormat="1" ht="30">
      <c r="A12" s="72"/>
      <c r="B12" s="76" t="s">
        <v>191</v>
      </c>
      <c r="C12" s="77">
        <f t="shared" ref="C12" si="9">C168</f>
        <v>0</v>
      </c>
      <c r="D12" s="77">
        <f t="shared" ref="D12:H12" si="10">D168</f>
        <v>180265480</v>
      </c>
      <c r="E12" s="77">
        <f t="shared" si="10"/>
        <v>180265480</v>
      </c>
      <c r="F12" s="77">
        <f t="shared" si="10"/>
        <v>0</v>
      </c>
      <c r="G12" s="77">
        <f t="shared" si="10"/>
        <v>180265142</v>
      </c>
      <c r="H12" s="77">
        <f t="shared" si="10"/>
        <v>17461231</v>
      </c>
    </row>
    <row r="13" spans="1:8" s="75" customFormat="1" ht="16.5" customHeight="1">
      <c r="A13" s="72" t="s">
        <v>192</v>
      </c>
      <c r="B13" s="76" t="s">
        <v>193</v>
      </c>
      <c r="C13" s="77">
        <f t="shared" ref="C13" si="11">C173</f>
        <v>0</v>
      </c>
      <c r="D13" s="77">
        <f t="shared" ref="D13:H13" si="12">D173</f>
        <v>54256350</v>
      </c>
      <c r="E13" s="77">
        <f t="shared" si="12"/>
        <v>54256350</v>
      </c>
      <c r="F13" s="77">
        <f t="shared" si="12"/>
        <v>0</v>
      </c>
      <c r="G13" s="77">
        <f t="shared" si="12"/>
        <v>54244745</v>
      </c>
      <c r="H13" s="77">
        <f t="shared" si="12"/>
        <v>2704858</v>
      </c>
    </row>
    <row r="14" spans="1:8" s="75" customFormat="1" ht="45">
      <c r="A14" s="72" t="s">
        <v>194</v>
      </c>
      <c r="B14" s="76" t="s">
        <v>195</v>
      </c>
      <c r="C14" s="77">
        <f t="shared" ref="C14" si="13">C180</f>
        <v>0</v>
      </c>
      <c r="D14" s="77">
        <f t="shared" ref="D14:H14" si="14">D180</f>
        <v>0</v>
      </c>
      <c r="E14" s="77">
        <f t="shared" si="14"/>
        <v>0</v>
      </c>
      <c r="F14" s="77">
        <f t="shared" si="14"/>
        <v>0</v>
      </c>
      <c r="G14" s="77">
        <f t="shared" si="14"/>
        <v>0</v>
      </c>
      <c r="H14" s="77">
        <f t="shared" si="14"/>
        <v>0</v>
      </c>
    </row>
    <row r="15" spans="1:8" s="75" customFormat="1" ht="16.5" customHeight="1">
      <c r="A15" s="72" t="s">
        <v>196</v>
      </c>
      <c r="B15" s="76" t="s">
        <v>196</v>
      </c>
      <c r="C15" s="77">
        <f t="shared" ref="C15" si="15">C73</f>
        <v>0</v>
      </c>
      <c r="D15" s="77">
        <f t="shared" ref="D15:H15" si="16">D73</f>
        <v>492000</v>
      </c>
      <c r="E15" s="77">
        <f t="shared" si="16"/>
        <v>492000</v>
      </c>
      <c r="F15" s="77">
        <f t="shared" si="16"/>
        <v>0</v>
      </c>
      <c r="G15" s="77">
        <f t="shared" si="16"/>
        <v>486054</v>
      </c>
      <c r="H15" s="77">
        <f t="shared" si="16"/>
        <v>453334</v>
      </c>
    </row>
    <row r="16" spans="1:8" s="75" customFormat="1" ht="16.5" customHeight="1">
      <c r="A16" s="72" t="s">
        <v>197</v>
      </c>
      <c r="B16" s="76" t="s">
        <v>198</v>
      </c>
      <c r="C16" s="77">
        <f t="shared" ref="C16:C17" si="17">C77</f>
        <v>0</v>
      </c>
      <c r="D16" s="77">
        <f t="shared" ref="D16:H16" si="18">D77</f>
        <v>0</v>
      </c>
      <c r="E16" s="77">
        <f t="shared" si="18"/>
        <v>0</v>
      </c>
      <c r="F16" s="77">
        <f t="shared" si="18"/>
        <v>0</v>
      </c>
      <c r="G16" s="77">
        <f t="shared" si="18"/>
        <v>0</v>
      </c>
      <c r="H16" s="77">
        <f t="shared" si="18"/>
        <v>0</v>
      </c>
    </row>
    <row r="17" spans="1:206" s="75" customFormat="1">
      <c r="A17" s="72" t="s">
        <v>199</v>
      </c>
      <c r="B17" s="76" t="s">
        <v>200</v>
      </c>
      <c r="C17" s="77">
        <f t="shared" si="17"/>
        <v>0</v>
      </c>
      <c r="D17" s="77">
        <f t="shared" ref="D17:H17" si="19">D78</f>
        <v>0</v>
      </c>
      <c r="E17" s="77">
        <f t="shared" si="19"/>
        <v>0</v>
      </c>
      <c r="F17" s="77">
        <f t="shared" si="19"/>
        <v>0</v>
      </c>
      <c r="G17" s="77">
        <f t="shared" si="19"/>
        <v>0</v>
      </c>
      <c r="H17" s="77">
        <f t="shared" si="19"/>
        <v>0</v>
      </c>
    </row>
    <row r="18" spans="1:206" s="75" customFormat="1" ht="30">
      <c r="A18" s="72"/>
      <c r="B18" s="76" t="s">
        <v>201</v>
      </c>
      <c r="C18" s="77">
        <f t="shared" ref="C18" si="20">C167+C179</f>
        <v>0</v>
      </c>
      <c r="D18" s="77">
        <f t="shared" ref="D18:H18" si="21">D167+D179</f>
        <v>0</v>
      </c>
      <c r="E18" s="77">
        <f t="shared" si="21"/>
        <v>0</v>
      </c>
      <c r="F18" s="77">
        <f t="shared" si="21"/>
        <v>0</v>
      </c>
      <c r="G18" s="77">
        <f t="shared" si="21"/>
        <v>-864753</v>
      </c>
      <c r="H18" s="77">
        <f t="shared" si="21"/>
        <v>-508557</v>
      </c>
    </row>
    <row r="19" spans="1:206" s="75" customFormat="1" ht="16.5" customHeight="1">
      <c r="A19" s="72" t="s">
        <v>202</v>
      </c>
      <c r="B19" s="76" t="s">
        <v>203</v>
      </c>
      <c r="C19" s="77">
        <f t="shared" ref="C19" si="22">+C20+C16</f>
        <v>0</v>
      </c>
      <c r="D19" s="77">
        <f t="shared" ref="D19:H19" si="23">+D20+D16</f>
        <v>809463010</v>
      </c>
      <c r="E19" s="77">
        <f t="shared" si="23"/>
        <v>780197910</v>
      </c>
      <c r="F19" s="77">
        <f t="shared" si="23"/>
        <v>0</v>
      </c>
      <c r="G19" s="77">
        <f t="shared" si="23"/>
        <v>779292760</v>
      </c>
      <c r="H19" s="77">
        <f t="shared" si="23"/>
        <v>65001006</v>
      </c>
    </row>
    <row r="20" spans="1:206" s="75" customFormat="1">
      <c r="A20" s="72" t="s">
        <v>204</v>
      </c>
      <c r="B20" s="76" t="s">
        <v>184</v>
      </c>
      <c r="C20" s="77">
        <f t="shared" ref="C20" si="24">C9+C10+C11+C12+C13+C15+C167</f>
        <v>0</v>
      </c>
      <c r="D20" s="77">
        <f t="shared" ref="D20:H20" si="25">D9+D10+D11+D12+D13+D15+D167</f>
        <v>809463010</v>
      </c>
      <c r="E20" s="77">
        <f t="shared" si="25"/>
        <v>780197910</v>
      </c>
      <c r="F20" s="77">
        <f t="shared" si="25"/>
        <v>0</v>
      </c>
      <c r="G20" s="77">
        <f t="shared" si="25"/>
        <v>779292760</v>
      </c>
      <c r="H20" s="77">
        <f t="shared" si="25"/>
        <v>65001006</v>
      </c>
    </row>
    <row r="21" spans="1:206" s="75" customFormat="1" ht="16.5" customHeight="1">
      <c r="A21" s="78" t="s">
        <v>205</v>
      </c>
      <c r="B21" s="76" t="s">
        <v>206</v>
      </c>
      <c r="C21" s="77">
        <f t="shared" ref="C21" si="26">+C22+C76+C167</f>
        <v>0</v>
      </c>
      <c r="D21" s="77">
        <f t="shared" ref="D21:H21" si="27">+D22+D76+D167</f>
        <v>755206660</v>
      </c>
      <c r="E21" s="77">
        <f t="shared" si="27"/>
        <v>725941560</v>
      </c>
      <c r="F21" s="77">
        <f t="shared" si="27"/>
        <v>0</v>
      </c>
      <c r="G21" s="77">
        <f t="shared" si="27"/>
        <v>725048015</v>
      </c>
      <c r="H21" s="77">
        <f t="shared" si="27"/>
        <v>62296148</v>
      </c>
    </row>
    <row r="22" spans="1:206" s="75" customFormat="1" ht="16.5" customHeight="1">
      <c r="A22" s="72" t="s">
        <v>207</v>
      </c>
      <c r="B22" s="76" t="s">
        <v>184</v>
      </c>
      <c r="C22" s="77">
        <f>+C23+C43+C70+C168+C73</f>
        <v>0</v>
      </c>
      <c r="D22" s="77">
        <f t="shared" ref="D22:H22" si="28">+D23+D43+D70+D168+D73</f>
        <v>755206660</v>
      </c>
      <c r="E22" s="77">
        <f t="shared" si="28"/>
        <v>725941560</v>
      </c>
      <c r="F22" s="77">
        <f t="shared" si="28"/>
        <v>0</v>
      </c>
      <c r="G22" s="77">
        <f t="shared" si="28"/>
        <v>725911224</v>
      </c>
      <c r="H22" s="77">
        <f t="shared" si="28"/>
        <v>62804705</v>
      </c>
    </row>
    <row r="23" spans="1:206" s="75" customFormat="1">
      <c r="A23" s="72" t="s">
        <v>208</v>
      </c>
      <c r="B23" s="76" t="s">
        <v>186</v>
      </c>
      <c r="C23" s="77">
        <f t="shared" ref="C23" si="29">+C24+C35+C33</f>
        <v>0</v>
      </c>
      <c r="D23" s="77">
        <f t="shared" ref="D23:H23" si="30">+D24+D35+D33</f>
        <v>6159180</v>
      </c>
      <c r="E23" s="77">
        <f t="shared" si="30"/>
        <v>6159180</v>
      </c>
      <c r="F23" s="77">
        <f t="shared" si="30"/>
        <v>0</v>
      </c>
      <c r="G23" s="77">
        <f t="shared" si="30"/>
        <v>6158377</v>
      </c>
      <c r="H23" s="77">
        <f t="shared" si="30"/>
        <v>553815</v>
      </c>
    </row>
    <row r="24" spans="1:206" s="75" customFormat="1" ht="16.5" customHeight="1">
      <c r="A24" s="72" t="s">
        <v>209</v>
      </c>
      <c r="B24" s="76" t="s">
        <v>210</v>
      </c>
      <c r="C24" s="77">
        <f t="shared" ref="C24" si="31">C25+C28+C29+C30+C31+C26+C27</f>
        <v>0</v>
      </c>
      <c r="D24" s="77">
        <f t="shared" ref="D24:H24" si="32">D25+D28+D29+D30+D31+D26+D27</f>
        <v>5836980</v>
      </c>
      <c r="E24" s="77">
        <f t="shared" si="32"/>
        <v>5836980</v>
      </c>
      <c r="F24" s="77">
        <f t="shared" si="32"/>
        <v>0</v>
      </c>
      <c r="G24" s="77">
        <f t="shared" si="32"/>
        <v>5836324</v>
      </c>
      <c r="H24" s="77">
        <f t="shared" si="32"/>
        <v>529406</v>
      </c>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row>
    <row r="25" spans="1:206" s="75" customFormat="1" ht="16.5" customHeight="1">
      <c r="A25" s="79" t="s">
        <v>211</v>
      </c>
      <c r="B25" s="80" t="s">
        <v>212</v>
      </c>
      <c r="C25" s="81"/>
      <c r="D25" s="82">
        <v>5129700</v>
      </c>
      <c r="E25" s="82">
        <v>5129700</v>
      </c>
      <c r="F25" s="82"/>
      <c r="G25" s="83">
        <v>5129700</v>
      </c>
      <c r="H25" s="83">
        <v>406601</v>
      </c>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row>
    <row r="26" spans="1:206" s="75" customFormat="1">
      <c r="A26" s="79"/>
      <c r="B26" s="80" t="s">
        <v>213</v>
      </c>
      <c r="C26" s="81"/>
      <c r="D26" s="82">
        <v>577620</v>
      </c>
      <c r="E26" s="82">
        <v>577620</v>
      </c>
      <c r="F26" s="82"/>
      <c r="G26" s="83">
        <v>577065</v>
      </c>
      <c r="H26" s="83">
        <v>58876</v>
      </c>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row>
    <row r="27" spans="1:206" s="75" customFormat="1">
      <c r="A27" s="79"/>
      <c r="B27" s="80" t="s">
        <v>214</v>
      </c>
      <c r="C27" s="81"/>
      <c r="D27" s="82">
        <v>1480</v>
      </c>
      <c r="E27" s="82">
        <v>1480</v>
      </c>
      <c r="F27" s="82"/>
      <c r="G27" s="83">
        <v>1475</v>
      </c>
      <c r="H27" s="83">
        <v>666</v>
      </c>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row>
    <row r="28" spans="1:206" s="75" customFormat="1" ht="16.5" customHeight="1">
      <c r="A28" s="79" t="s">
        <v>215</v>
      </c>
      <c r="B28" s="84" t="s">
        <v>216</v>
      </c>
      <c r="C28" s="81"/>
      <c r="D28" s="82">
        <v>11540</v>
      </c>
      <c r="E28" s="82">
        <v>11540</v>
      </c>
      <c r="F28" s="82"/>
      <c r="G28" s="83">
        <v>11540</v>
      </c>
      <c r="H28" s="83">
        <v>1168</v>
      </c>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row>
    <row r="29" spans="1:206" s="75" customFormat="1" ht="16.5" customHeight="1">
      <c r="A29" s="79" t="s">
        <v>217</v>
      </c>
      <c r="B29" s="84" t="s">
        <v>218</v>
      </c>
      <c r="C29" s="81"/>
      <c r="D29" s="82">
        <v>430</v>
      </c>
      <c r="E29" s="82">
        <v>430</v>
      </c>
      <c r="F29" s="82"/>
      <c r="G29" s="83">
        <v>340</v>
      </c>
      <c r="H29" s="83"/>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row>
    <row r="30" spans="1:206" ht="16.5" customHeight="1">
      <c r="A30" s="79"/>
      <c r="B30" s="84" t="s">
        <v>219</v>
      </c>
      <c r="C30" s="81"/>
      <c r="D30" s="82"/>
      <c r="E30" s="82"/>
      <c r="F30" s="82"/>
      <c r="G30" s="83"/>
      <c r="H30" s="83"/>
    </row>
    <row r="31" spans="1:206" ht="16.5" customHeight="1">
      <c r="A31" s="79" t="s">
        <v>220</v>
      </c>
      <c r="B31" s="84" t="s">
        <v>221</v>
      </c>
      <c r="C31" s="81"/>
      <c r="D31" s="82">
        <v>116210</v>
      </c>
      <c r="E31" s="82">
        <v>116210</v>
      </c>
      <c r="F31" s="82"/>
      <c r="G31" s="83">
        <v>116204</v>
      </c>
      <c r="H31" s="83">
        <v>62095</v>
      </c>
    </row>
    <row r="32" spans="1:206" ht="16.5" customHeight="1">
      <c r="A32" s="79"/>
      <c r="B32" s="84" t="s">
        <v>222</v>
      </c>
      <c r="C32" s="81"/>
      <c r="D32" s="82">
        <v>60010</v>
      </c>
      <c r="E32" s="82">
        <v>60010</v>
      </c>
      <c r="F32" s="82"/>
      <c r="G32" s="83">
        <v>60010</v>
      </c>
      <c r="H32" s="83">
        <v>60010</v>
      </c>
    </row>
    <row r="33" spans="1:206" ht="16.5" customHeight="1">
      <c r="A33" s="79"/>
      <c r="B33" s="76" t="s">
        <v>223</v>
      </c>
      <c r="C33" s="81">
        <f t="shared" ref="C33:H33" si="33">C34</f>
        <v>0</v>
      </c>
      <c r="D33" s="81">
        <f t="shared" si="33"/>
        <v>97150</v>
      </c>
      <c r="E33" s="81">
        <f t="shared" si="33"/>
        <v>97150</v>
      </c>
      <c r="F33" s="81">
        <f t="shared" si="33"/>
        <v>0</v>
      </c>
      <c r="G33" s="81">
        <f t="shared" si="33"/>
        <v>97150</v>
      </c>
      <c r="H33" s="81">
        <f t="shared" si="33"/>
        <v>0</v>
      </c>
    </row>
    <row r="34" spans="1:206" ht="16.5" customHeight="1">
      <c r="A34" s="79"/>
      <c r="B34" s="84" t="s">
        <v>224</v>
      </c>
      <c r="C34" s="81"/>
      <c r="D34" s="82">
        <v>97150</v>
      </c>
      <c r="E34" s="82">
        <v>97150</v>
      </c>
      <c r="F34" s="82"/>
      <c r="G34" s="83">
        <v>97150</v>
      </c>
      <c r="H34" s="83"/>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row>
    <row r="35" spans="1:206" ht="16.5" customHeight="1">
      <c r="A35" s="72" t="s">
        <v>225</v>
      </c>
      <c r="B35" s="76" t="s">
        <v>226</v>
      </c>
      <c r="C35" s="77">
        <f t="shared" ref="C35:H35" si="34">+C36+C37+C38+C39+C40+C41+C42</f>
        <v>0</v>
      </c>
      <c r="D35" s="77">
        <f t="shared" si="34"/>
        <v>225050</v>
      </c>
      <c r="E35" s="77">
        <f t="shared" si="34"/>
        <v>225050</v>
      </c>
      <c r="F35" s="77">
        <f t="shared" si="34"/>
        <v>0</v>
      </c>
      <c r="G35" s="77">
        <f t="shared" si="34"/>
        <v>224903</v>
      </c>
      <c r="H35" s="77">
        <f t="shared" si="34"/>
        <v>24409</v>
      </c>
    </row>
    <row r="36" spans="1:206" ht="16.5" customHeight="1">
      <c r="A36" s="79" t="s">
        <v>227</v>
      </c>
      <c r="B36" s="84" t="s">
        <v>228</v>
      </c>
      <c r="C36" s="81"/>
      <c r="D36" s="82">
        <v>73240</v>
      </c>
      <c r="E36" s="82">
        <v>73240</v>
      </c>
      <c r="F36" s="82"/>
      <c r="G36" s="83">
        <v>73230</v>
      </c>
      <c r="H36" s="83">
        <v>9482</v>
      </c>
    </row>
    <row r="37" spans="1:206" ht="16.5" customHeight="1">
      <c r="A37" s="79" t="s">
        <v>229</v>
      </c>
      <c r="B37" s="84" t="s">
        <v>230</v>
      </c>
      <c r="C37" s="81"/>
      <c r="D37" s="82">
        <v>2330</v>
      </c>
      <c r="E37" s="82">
        <v>2330</v>
      </c>
      <c r="F37" s="82"/>
      <c r="G37" s="83">
        <v>2247</v>
      </c>
      <c r="H37" s="83">
        <v>221</v>
      </c>
    </row>
    <row r="38" spans="1:206" s="75" customFormat="1" ht="16.5" customHeight="1">
      <c r="A38" s="79" t="s">
        <v>231</v>
      </c>
      <c r="B38" s="84" t="s">
        <v>232</v>
      </c>
      <c r="C38" s="81"/>
      <c r="D38" s="82">
        <v>24260</v>
      </c>
      <c r="E38" s="82">
        <v>24260</v>
      </c>
      <c r="F38" s="82"/>
      <c r="G38" s="83">
        <v>24254</v>
      </c>
      <c r="H38" s="83">
        <v>3120</v>
      </c>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row>
    <row r="39" spans="1:206" ht="16.5" customHeight="1">
      <c r="A39" s="79" t="s">
        <v>233</v>
      </c>
      <c r="B39" s="85" t="s">
        <v>234</v>
      </c>
      <c r="C39" s="81"/>
      <c r="D39" s="82">
        <v>700</v>
      </c>
      <c r="E39" s="82">
        <v>700</v>
      </c>
      <c r="F39" s="82"/>
      <c r="G39" s="83">
        <v>696</v>
      </c>
      <c r="H39" s="83">
        <v>90</v>
      </c>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row>
    <row r="40" spans="1:206" ht="16.5" customHeight="1">
      <c r="A40" s="79" t="s">
        <v>235</v>
      </c>
      <c r="B40" s="85" t="s">
        <v>40</v>
      </c>
      <c r="C40" s="81"/>
      <c r="D40" s="82">
        <v>3970</v>
      </c>
      <c r="E40" s="82">
        <v>3970</v>
      </c>
      <c r="F40" s="82"/>
      <c r="G40" s="83">
        <v>3952</v>
      </c>
      <c r="H40" s="83">
        <v>510</v>
      </c>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row>
    <row r="41" spans="1:206" ht="16.5" customHeight="1">
      <c r="A41" s="79"/>
      <c r="B41" s="85" t="s">
        <v>236</v>
      </c>
      <c r="C41" s="81"/>
      <c r="D41" s="82">
        <v>120550</v>
      </c>
      <c r="E41" s="82">
        <v>120550</v>
      </c>
      <c r="F41" s="82"/>
      <c r="G41" s="83">
        <v>120524</v>
      </c>
      <c r="H41" s="83">
        <v>10986</v>
      </c>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row>
    <row r="42" spans="1:206" ht="16.5" customHeight="1">
      <c r="A42" s="79"/>
      <c r="B42" s="85" t="s">
        <v>237</v>
      </c>
      <c r="C42" s="81"/>
      <c r="D42" s="82"/>
      <c r="E42" s="82"/>
      <c r="F42" s="82"/>
      <c r="G42" s="83"/>
      <c r="H42" s="83"/>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row>
    <row r="43" spans="1:206" ht="16.5" customHeight="1">
      <c r="A43" s="72" t="s">
        <v>238</v>
      </c>
      <c r="B43" s="76" t="s">
        <v>188</v>
      </c>
      <c r="C43" s="77">
        <f t="shared" ref="C43" si="35">+C44+C58+C57+C60+C63+C65+C66+C67+C64</f>
        <v>0</v>
      </c>
      <c r="D43" s="77">
        <f t="shared" ref="D43:H43" si="36">+D44+D58+D57+D60+D63+D65+D66+D67+D64</f>
        <v>568290000</v>
      </c>
      <c r="E43" s="77">
        <f t="shared" si="36"/>
        <v>539024900</v>
      </c>
      <c r="F43" s="77">
        <f t="shared" si="36"/>
        <v>0</v>
      </c>
      <c r="G43" s="77">
        <f t="shared" si="36"/>
        <v>539001651</v>
      </c>
      <c r="H43" s="77">
        <f t="shared" si="36"/>
        <v>44336325</v>
      </c>
    </row>
    <row r="44" spans="1:206" ht="16.5" customHeight="1">
      <c r="A44" s="72" t="s">
        <v>239</v>
      </c>
      <c r="B44" s="76" t="s">
        <v>240</v>
      </c>
      <c r="C44" s="77">
        <f t="shared" ref="C44" si="37">+C45+C46+C47+C48+C49+C50+C51+C52+C54</f>
        <v>0</v>
      </c>
      <c r="D44" s="77">
        <f t="shared" ref="D44:H44" si="38">+D45+D46+D47+D48+D49+D50+D51+D52+D54</f>
        <v>568180050</v>
      </c>
      <c r="E44" s="77">
        <f t="shared" si="38"/>
        <v>538914950</v>
      </c>
      <c r="F44" s="77">
        <f t="shared" si="38"/>
        <v>0</v>
      </c>
      <c r="G44" s="77">
        <f t="shared" si="38"/>
        <v>538892000</v>
      </c>
      <c r="H44" s="77">
        <f t="shared" si="38"/>
        <v>44304538</v>
      </c>
    </row>
    <row r="45" spans="1:206" s="75" customFormat="1" ht="16.5" customHeight="1">
      <c r="A45" s="79" t="s">
        <v>241</v>
      </c>
      <c r="B45" s="84" t="s">
        <v>242</v>
      </c>
      <c r="C45" s="81"/>
      <c r="D45" s="82">
        <v>54000</v>
      </c>
      <c r="E45" s="82">
        <v>54000</v>
      </c>
      <c r="F45" s="82"/>
      <c r="G45" s="83">
        <v>53984</v>
      </c>
      <c r="H45" s="83">
        <v>2035</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row>
    <row r="46" spans="1:206" s="75" customFormat="1" ht="16.5" customHeight="1">
      <c r="A46" s="79" t="s">
        <v>243</v>
      </c>
      <c r="B46" s="84" t="s">
        <v>244</v>
      </c>
      <c r="C46" s="81"/>
      <c r="D46" s="82">
        <v>4000</v>
      </c>
      <c r="E46" s="82">
        <v>4000</v>
      </c>
      <c r="F46" s="82"/>
      <c r="G46" s="83">
        <v>3998</v>
      </c>
      <c r="H46" s="83"/>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row>
    <row r="47" spans="1:206" ht="16.5" customHeight="1">
      <c r="A47" s="79" t="s">
        <v>245</v>
      </c>
      <c r="B47" s="84" t="s">
        <v>246</v>
      </c>
      <c r="C47" s="81"/>
      <c r="D47" s="82">
        <v>79200</v>
      </c>
      <c r="E47" s="82">
        <v>79200</v>
      </c>
      <c r="F47" s="82"/>
      <c r="G47" s="83">
        <v>78737</v>
      </c>
      <c r="H47" s="83">
        <v>10412</v>
      </c>
    </row>
    <row r="48" spans="1:206" ht="16.5" customHeight="1">
      <c r="A48" s="79" t="s">
        <v>247</v>
      </c>
      <c r="B48" s="84" t="s">
        <v>248</v>
      </c>
      <c r="C48" s="81"/>
      <c r="D48" s="82">
        <v>6000</v>
      </c>
      <c r="E48" s="82">
        <v>6000</v>
      </c>
      <c r="F48" s="82"/>
      <c r="G48" s="83">
        <v>5951</v>
      </c>
      <c r="H48" s="83">
        <v>527</v>
      </c>
    </row>
    <row r="49" spans="1:206" ht="16.5" customHeight="1">
      <c r="A49" s="79" t="s">
        <v>249</v>
      </c>
      <c r="B49" s="84" t="s">
        <v>250</v>
      </c>
      <c r="C49" s="81"/>
      <c r="D49" s="82">
        <v>6000</v>
      </c>
      <c r="E49" s="82">
        <v>6000</v>
      </c>
      <c r="F49" s="82"/>
      <c r="G49" s="83">
        <v>6000</v>
      </c>
      <c r="H49" s="83">
        <v>1000</v>
      </c>
    </row>
    <row r="50" spans="1:206" ht="16.5" customHeight="1">
      <c r="A50" s="79" t="s">
        <v>251</v>
      </c>
      <c r="B50" s="84" t="s">
        <v>252</v>
      </c>
      <c r="C50" s="81"/>
      <c r="D50" s="82">
        <v>1300</v>
      </c>
      <c r="E50" s="82">
        <v>1300</v>
      </c>
      <c r="F50" s="82"/>
      <c r="G50" s="83">
        <v>1283</v>
      </c>
      <c r="H50" s="83">
        <v>0</v>
      </c>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c r="GE50" s="75"/>
      <c r="GF50" s="75"/>
      <c r="GG50" s="75"/>
      <c r="GH50" s="75"/>
      <c r="GI50" s="75"/>
      <c r="GJ50" s="75"/>
      <c r="GK50" s="75"/>
      <c r="GL50" s="75"/>
      <c r="GM50" s="75"/>
      <c r="GN50" s="75"/>
      <c r="GO50" s="75"/>
      <c r="GP50" s="75"/>
      <c r="GQ50" s="75"/>
      <c r="GR50" s="75"/>
      <c r="GS50" s="75"/>
      <c r="GT50" s="75"/>
      <c r="GU50" s="75"/>
      <c r="GV50" s="75"/>
      <c r="GW50" s="75"/>
      <c r="GX50" s="75"/>
    </row>
    <row r="51" spans="1:206" ht="16.5" customHeight="1">
      <c r="A51" s="79" t="s">
        <v>253</v>
      </c>
      <c r="B51" s="84" t="s">
        <v>254</v>
      </c>
      <c r="C51" s="81"/>
      <c r="D51" s="82">
        <v>49000</v>
      </c>
      <c r="E51" s="82">
        <v>49000</v>
      </c>
      <c r="F51" s="82"/>
      <c r="G51" s="83">
        <v>48996</v>
      </c>
      <c r="H51" s="83">
        <v>5065</v>
      </c>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row>
    <row r="52" spans="1:206" ht="16.5" customHeight="1">
      <c r="A52" s="72" t="s">
        <v>255</v>
      </c>
      <c r="B52" s="76" t="s">
        <v>256</v>
      </c>
      <c r="C52" s="87">
        <f t="shared" ref="C52:H52" si="39">+C53+C87</f>
        <v>0</v>
      </c>
      <c r="D52" s="87">
        <f t="shared" si="39"/>
        <v>567886250</v>
      </c>
      <c r="E52" s="87">
        <f t="shared" si="39"/>
        <v>538621150</v>
      </c>
      <c r="F52" s="87">
        <f t="shared" si="39"/>
        <v>0</v>
      </c>
      <c r="G52" s="87">
        <f t="shared" si="39"/>
        <v>538598817</v>
      </c>
      <c r="H52" s="87">
        <f t="shared" si="39"/>
        <v>44272437</v>
      </c>
    </row>
    <row r="53" spans="1:206" ht="16.5" customHeight="1">
      <c r="A53" s="88"/>
      <c r="B53" s="89" t="s">
        <v>257</v>
      </c>
      <c r="C53" s="90"/>
      <c r="D53" s="82">
        <v>121730</v>
      </c>
      <c r="E53" s="82">
        <v>121730</v>
      </c>
      <c r="F53" s="82"/>
      <c r="G53" s="83">
        <v>121726</v>
      </c>
      <c r="H53" s="83">
        <v>10871</v>
      </c>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row>
    <row r="54" spans="1:206" s="75" customFormat="1" ht="16.5" customHeight="1">
      <c r="A54" s="79" t="s">
        <v>258</v>
      </c>
      <c r="B54" s="84" t="s">
        <v>259</v>
      </c>
      <c r="C54" s="81"/>
      <c r="D54" s="82">
        <v>94300</v>
      </c>
      <c r="E54" s="82">
        <v>94300</v>
      </c>
      <c r="F54" s="82"/>
      <c r="G54" s="83">
        <v>94234</v>
      </c>
      <c r="H54" s="83">
        <v>13062</v>
      </c>
    </row>
    <row r="55" spans="1:206" s="86" customFormat="1" ht="16.5" customHeight="1">
      <c r="A55" s="79"/>
      <c r="B55" s="84" t="s">
        <v>260</v>
      </c>
      <c r="C55" s="81"/>
      <c r="D55" s="82"/>
      <c r="E55" s="82"/>
      <c r="F55" s="82"/>
      <c r="G55" s="83"/>
      <c r="H55" s="83"/>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c r="GH55" s="75"/>
      <c r="GI55" s="75"/>
      <c r="GJ55" s="75"/>
      <c r="GK55" s="75"/>
      <c r="GL55" s="75"/>
      <c r="GM55" s="75"/>
      <c r="GN55" s="75"/>
      <c r="GO55" s="75"/>
      <c r="GP55" s="75"/>
      <c r="GQ55" s="75"/>
      <c r="GR55" s="75"/>
      <c r="GS55" s="75"/>
      <c r="GT55" s="75"/>
      <c r="GU55" s="75"/>
      <c r="GV55" s="75"/>
      <c r="GW55" s="75"/>
      <c r="GX55" s="75"/>
    </row>
    <row r="56" spans="1:206" ht="16.5" customHeight="1">
      <c r="A56" s="79"/>
      <c r="B56" s="84" t="s">
        <v>261</v>
      </c>
      <c r="C56" s="81"/>
      <c r="D56" s="82">
        <v>91170</v>
      </c>
      <c r="E56" s="82">
        <v>91170</v>
      </c>
      <c r="F56" s="82"/>
      <c r="G56" s="83">
        <v>91164</v>
      </c>
      <c r="H56" s="83">
        <v>12498</v>
      </c>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row>
    <row r="57" spans="1:206" s="75" customFormat="1" ht="16.5" customHeight="1">
      <c r="A57" s="72" t="s">
        <v>262</v>
      </c>
      <c r="B57" s="84" t="s">
        <v>263</v>
      </c>
      <c r="C57" s="81"/>
      <c r="D57" s="82">
        <v>22000</v>
      </c>
      <c r="E57" s="82">
        <v>22000</v>
      </c>
      <c r="F57" s="82"/>
      <c r="G57" s="83">
        <v>21998</v>
      </c>
      <c r="H57" s="83">
        <v>21998</v>
      </c>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row>
    <row r="58" spans="1:206" s="75" customFormat="1" ht="16.5" customHeight="1">
      <c r="A58" s="72" t="s">
        <v>264</v>
      </c>
      <c r="B58" s="76" t="s">
        <v>265</v>
      </c>
      <c r="C58" s="92">
        <f t="shared" ref="C58:H58" si="40">+C59</f>
        <v>0</v>
      </c>
      <c r="D58" s="92">
        <f t="shared" si="40"/>
        <v>32400</v>
      </c>
      <c r="E58" s="92">
        <f t="shared" si="40"/>
        <v>32400</v>
      </c>
      <c r="F58" s="92">
        <f t="shared" si="40"/>
        <v>0</v>
      </c>
      <c r="G58" s="92">
        <f t="shared" si="40"/>
        <v>32385</v>
      </c>
      <c r="H58" s="92">
        <f t="shared" si="40"/>
        <v>0</v>
      </c>
    </row>
    <row r="59" spans="1:206" s="75" customFormat="1" ht="16.5" customHeight="1">
      <c r="A59" s="79" t="s">
        <v>266</v>
      </c>
      <c r="B59" s="84" t="s">
        <v>267</v>
      </c>
      <c r="C59" s="81"/>
      <c r="D59" s="82">
        <v>32400</v>
      </c>
      <c r="E59" s="82">
        <v>32400</v>
      </c>
      <c r="F59" s="82"/>
      <c r="G59" s="83">
        <v>32385</v>
      </c>
      <c r="H59" s="83"/>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row>
    <row r="60" spans="1:206" s="75" customFormat="1" ht="16.5" customHeight="1">
      <c r="A60" s="72" t="s">
        <v>268</v>
      </c>
      <c r="B60" s="76" t="s">
        <v>269</v>
      </c>
      <c r="C60" s="77">
        <f t="shared" ref="C60:H60" si="41">+C61+C62</f>
        <v>0</v>
      </c>
      <c r="D60" s="77">
        <f t="shared" si="41"/>
        <v>7400</v>
      </c>
      <c r="E60" s="77">
        <f t="shared" si="41"/>
        <v>7400</v>
      </c>
      <c r="F60" s="77">
        <f t="shared" si="41"/>
        <v>0</v>
      </c>
      <c r="G60" s="77">
        <f t="shared" si="41"/>
        <v>7392</v>
      </c>
      <c r="H60" s="77">
        <f t="shared" si="41"/>
        <v>0</v>
      </c>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row>
    <row r="61" spans="1:206" ht="16.5" customHeight="1">
      <c r="A61" s="72" t="s">
        <v>270</v>
      </c>
      <c r="B61" s="84" t="s">
        <v>271</v>
      </c>
      <c r="C61" s="81"/>
      <c r="D61" s="82">
        <v>7400</v>
      </c>
      <c r="E61" s="82">
        <v>7400</v>
      </c>
      <c r="F61" s="82"/>
      <c r="G61" s="83">
        <v>7392</v>
      </c>
      <c r="H61" s="83"/>
    </row>
    <row r="62" spans="1:206" s="75" customFormat="1" ht="16.5" customHeight="1">
      <c r="A62" s="72" t="s">
        <v>272</v>
      </c>
      <c r="B62" s="84" t="s">
        <v>273</v>
      </c>
      <c r="C62" s="81"/>
      <c r="D62" s="82"/>
      <c r="E62" s="82"/>
      <c r="F62" s="82"/>
      <c r="G62" s="83"/>
      <c r="H62" s="83"/>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row>
    <row r="63" spans="1:206" ht="16.5" customHeight="1">
      <c r="A63" s="79" t="s">
        <v>274</v>
      </c>
      <c r="B63" s="84" t="s">
        <v>275</v>
      </c>
      <c r="C63" s="81"/>
      <c r="D63" s="82">
        <v>2500</v>
      </c>
      <c r="E63" s="82">
        <v>2500</v>
      </c>
      <c r="F63" s="82"/>
      <c r="G63" s="83">
        <v>2373</v>
      </c>
      <c r="H63" s="83">
        <v>2296</v>
      </c>
    </row>
    <row r="64" spans="1:206" ht="16.5" customHeight="1">
      <c r="A64" s="79" t="s">
        <v>276</v>
      </c>
      <c r="B64" s="80" t="s">
        <v>277</v>
      </c>
      <c r="C64" s="81"/>
      <c r="D64" s="82"/>
      <c r="E64" s="82"/>
      <c r="F64" s="82"/>
      <c r="G64" s="83"/>
      <c r="H64" s="83"/>
    </row>
    <row r="65" spans="1:206" ht="16.5" customHeight="1">
      <c r="A65" s="79" t="s">
        <v>278</v>
      </c>
      <c r="B65" s="84" t="s">
        <v>279</v>
      </c>
      <c r="C65" s="81"/>
      <c r="D65" s="82">
        <v>750</v>
      </c>
      <c r="E65" s="82">
        <v>750</v>
      </c>
      <c r="F65" s="82"/>
      <c r="G65" s="83">
        <v>750</v>
      </c>
      <c r="H65" s="83"/>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row>
    <row r="66" spans="1:206" ht="16.5" customHeight="1">
      <c r="A66" s="79" t="s">
        <v>280</v>
      </c>
      <c r="B66" s="84" t="s">
        <v>281</v>
      </c>
      <c r="C66" s="81"/>
      <c r="D66" s="82">
        <v>11000</v>
      </c>
      <c r="E66" s="82">
        <v>11000</v>
      </c>
      <c r="F66" s="82"/>
      <c r="G66" s="83">
        <v>10868</v>
      </c>
      <c r="H66" s="83">
        <v>3608</v>
      </c>
    </row>
    <row r="67" spans="1:206" ht="16.5" customHeight="1">
      <c r="A67" s="72" t="s">
        <v>282</v>
      </c>
      <c r="B67" s="76" t="s">
        <v>283</v>
      </c>
      <c r="C67" s="92">
        <f t="shared" ref="C67:H67" si="42">+C68+C69</f>
        <v>0</v>
      </c>
      <c r="D67" s="92">
        <f t="shared" si="42"/>
        <v>33900</v>
      </c>
      <c r="E67" s="92">
        <f t="shared" si="42"/>
        <v>33900</v>
      </c>
      <c r="F67" s="92">
        <f t="shared" si="42"/>
        <v>0</v>
      </c>
      <c r="G67" s="92">
        <f t="shared" si="42"/>
        <v>33885</v>
      </c>
      <c r="H67" s="92">
        <f t="shared" si="42"/>
        <v>3885</v>
      </c>
    </row>
    <row r="68" spans="1:206" ht="16.5" customHeight="1">
      <c r="A68" s="79" t="s">
        <v>284</v>
      </c>
      <c r="B68" s="84" t="s">
        <v>285</v>
      </c>
      <c r="C68" s="81"/>
      <c r="D68" s="82"/>
      <c r="E68" s="82"/>
      <c r="F68" s="82"/>
      <c r="G68" s="83"/>
      <c r="H68" s="83"/>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row>
    <row r="69" spans="1:206" s="75" customFormat="1" ht="16.5" customHeight="1">
      <c r="A69" s="79" t="s">
        <v>286</v>
      </c>
      <c r="B69" s="84" t="s">
        <v>287</v>
      </c>
      <c r="C69" s="81"/>
      <c r="D69" s="82">
        <v>33900</v>
      </c>
      <c r="E69" s="82">
        <v>33900</v>
      </c>
      <c r="F69" s="82"/>
      <c r="G69" s="93">
        <v>33885</v>
      </c>
      <c r="H69" s="93">
        <v>3885</v>
      </c>
    </row>
    <row r="70" spans="1:206" ht="16.5" customHeight="1">
      <c r="A70" s="72" t="s">
        <v>288</v>
      </c>
      <c r="B70" s="76" t="s">
        <v>190</v>
      </c>
      <c r="C70" s="74">
        <f>+C71</f>
        <v>0</v>
      </c>
      <c r="D70" s="74">
        <f t="shared" ref="D70:H71" si="43">+D71</f>
        <v>0</v>
      </c>
      <c r="E70" s="74">
        <f t="shared" si="43"/>
        <v>0</v>
      </c>
      <c r="F70" s="74">
        <f t="shared" si="43"/>
        <v>0</v>
      </c>
      <c r="G70" s="74">
        <f t="shared" si="43"/>
        <v>0</v>
      </c>
      <c r="H70" s="74">
        <f t="shared" si="43"/>
        <v>0</v>
      </c>
    </row>
    <row r="71" spans="1:206" ht="16.5" customHeight="1">
      <c r="A71" s="94" t="s">
        <v>289</v>
      </c>
      <c r="B71" s="76" t="s">
        <v>290</v>
      </c>
      <c r="C71" s="74">
        <f>+C72</f>
        <v>0</v>
      </c>
      <c r="D71" s="74">
        <f t="shared" si="43"/>
        <v>0</v>
      </c>
      <c r="E71" s="74">
        <f t="shared" si="43"/>
        <v>0</v>
      </c>
      <c r="F71" s="74">
        <f t="shared" si="43"/>
        <v>0</v>
      </c>
      <c r="G71" s="74">
        <f t="shared" si="43"/>
        <v>0</v>
      </c>
      <c r="H71" s="74">
        <f t="shared" si="43"/>
        <v>0</v>
      </c>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row>
    <row r="72" spans="1:206" s="75" customFormat="1" ht="16.5" customHeight="1">
      <c r="A72" s="94" t="s">
        <v>291</v>
      </c>
      <c r="B72" s="84" t="s">
        <v>292</v>
      </c>
      <c r="C72" s="81"/>
      <c r="D72" s="82"/>
      <c r="E72" s="82"/>
      <c r="F72" s="82"/>
      <c r="G72" s="83"/>
      <c r="H72" s="83"/>
    </row>
    <row r="73" spans="1:206" s="75" customFormat="1" ht="16.5" customHeight="1">
      <c r="A73" s="94"/>
      <c r="B73" s="95" t="s">
        <v>196</v>
      </c>
      <c r="C73" s="81">
        <f t="shared" ref="C73:H73" si="44">C74+C75</f>
        <v>0</v>
      </c>
      <c r="D73" s="81">
        <f t="shared" si="44"/>
        <v>492000</v>
      </c>
      <c r="E73" s="81">
        <f t="shared" si="44"/>
        <v>492000</v>
      </c>
      <c r="F73" s="81">
        <f t="shared" si="44"/>
        <v>0</v>
      </c>
      <c r="G73" s="81">
        <f t="shared" si="44"/>
        <v>486054</v>
      </c>
      <c r="H73" s="81">
        <f t="shared" si="44"/>
        <v>453334</v>
      </c>
    </row>
    <row r="74" spans="1:206" s="75" customFormat="1" ht="16.5" customHeight="1">
      <c r="A74" s="94"/>
      <c r="B74" s="96" t="s">
        <v>293</v>
      </c>
      <c r="C74" s="81"/>
      <c r="D74" s="82">
        <v>451000</v>
      </c>
      <c r="E74" s="82">
        <v>451000</v>
      </c>
      <c r="F74" s="82"/>
      <c r="G74" s="83">
        <v>450294</v>
      </c>
      <c r="H74" s="83">
        <v>450294</v>
      </c>
    </row>
    <row r="75" spans="1:206" ht="16.5" customHeight="1">
      <c r="A75" s="94"/>
      <c r="B75" s="96" t="s">
        <v>294</v>
      </c>
      <c r="C75" s="81"/>
      <c r="D75" s="82">
        <v>41000</v>
      </c>
      <c r="E75" s="82">
        <v>41000</v>
      </c>
      <c r="F75" s="82"/>
      <c r="G75" s="83">
        <v>35760</v>
      </c>
      <c r="H75" s="83">
        <v>3040</v>
      </c>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row>
    <row r="76" spans="1:206" s="75" customFormat="1" ht="16.5" customHeight="1">
      <c r="A76" s="72" t="s">
        <v>295</v>
      </c>
      <c r="B76" s="76" t="s">
        <v>198</v>
      </c>
      <c r="C76" s="77">
        <f t="shared" ref="C76:H76" si="45">+C77</f>
        <v>0</v>
      </c>
      <c r="D76" s="77">
        <f t="shared" si="45"/>
        <v>0</v>
      </c>
      <c r="E76" s="77">
        <f t="shared" si="45"/>
        <v>0</v>
      </c>
      <c r="F76" s="77">
        <f t="shared" si="45"/>
        <v>0</v>
      </c>
      <c r="G76" s="77">
        <f t="shared" si="45"/>
        <v>0</v>
      </c>
      <c r="H76" s="77">
        <f t="shared" si="45"/>
        <v>0</v>
      </c>
    </row>
    <row r="77" spans="1:206" s="75" customFormat="1" ht="16.5" customHeight="1">
      <c r="A77" s="72" t="s">
        <v>296</v>
      </c>
      <c r="B77" s="76" t="s">
        <v>200</v>
      </c>
      <c r="C77" s="77">
        <f t="shared" ref="C77:H77" si="46">+C78+C83</f>
        <v>0</v>
      </c>
      <c r="D77" s="77">
        <f t="shared" si="46"/>
        <v>0</v>
      </c>
      <c r="E77" s="77">
        <f t="shared" si="46"/>
        <v>0</v>
      </c>
      <c r="F77" s="77">
        <f t="shared" si="46"/>
        <v>0</v>
      </c>
      <c r="G77" s="77">
        <f t="shared" si="46"/>
        <v>0</v>
      </c>
      <c r="H77" s="77">
        <f t="shared" si="46"/>
        <v>0</v>
      </c>
    </row>
    <row r="78" spans="1:206" s="75" customFormat="1" ht="16.5" customHeight="1">
      <c r="A78" s="72" t="s">
        <v>297</v>
      </c>
      <c r="B78" s="76" t="s">
        <v>298</v>
      </c>
      <c r="C78" s="77">
        <f t="shared" ref="C78:H78" si="47">+C80+C82+C81+C79</f>
        <v>0</v>
      </c>
      <c r="D78" s="77">
        <f t="shared" si="47"/>
        <v>0</v>
      </c>
      <c r="E78" s="77">
        <f t="shared" si="47"/>
        <v>0</v>
      </c>
      <c r="F78" s="77">
        <f t="shared" si="47"/>
        <v>0</v>
      </c>
      <c r="G78" s="77">
        <f t="shared" si="47"/>
        <v>0</v>
      </c>
      <c r="H78" s="77">
        <f t="shared" si="47"/>
        <v>0</v>
      </c>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c r="EE78" s="60"/>
      <c r="EF78" s="60"/>
      <c r="EG78" s="60"/>
      <c r="EH78" s="60"/>
      <c r="EI78" s="60"/>
      <c r="EJ78" s="60"/>
      <c r="EK78" s="60"/>
      <c r="EL78" s="60"/>
      <c r="EM78" s="60"/>
      <c r="EN78" s="60"/>
      <c r="EO78" s="60"/>
      <c r="EP78" s="60"/>
      <c r="EQ78" s="60"/>
      <c r="ER78" s="60"/>
      <c r="ES78" s="60"/>
      <c r="ET78" s="60"/>
      <c r="EU78" s="60"/>
      <c r="EV78" s="60"/>
      <c r="EW78" s="60"/>
      <c r="EX78" s="60"/>
      <c r="EY78" s="60"/>
      <c r="EZ78" s="60"/>
      <c r="FA78" s="60"/>
      <c r="FB78" s="60"/>
      <c r="FC78" s="60"/>
      <c r="FD78" s="60"/>
      <c r="FE78" s="60"/>
      <c r="FF78" s="60"/>
      <c r="FG78" s="60"/>
      <c r="FH78" s="60"/>
      <c r="FI78" s="60"/>
      <c r="FJ78" s="60"/>
      <c r="FK78" s="60"/>
      <c r="FL78" s="60"/>
      <c r="FM78" s="60"/>
      <c r="FN78" s="60"/>
      <c r="FO78" s="60"/>
      <c r="FP78" s="60"/>
      <c r="FQ78" s="60"/>
      <c r="FR78" s="60"/>
      <c r="FS78" s="60"/>
      <c r="FT78" s="60"/>
      <c r="FU78" s="60"/>
      <c r="FV78" s="60"/>
      <c r="FW78" s="60"/>
      <c r="FX78" s="60"/>
      <c r="FY78" s="60"/>
      <c r="FZ78" s="60"/>
      <c r="GA78" s="60"/>
      <c r="GB78" s="60"/>
      <c r="GC78" s="60"/>
      <c r="GD78" s="60"/>
      <c r="GE78" s="60"/>
      <c r="GF78" s="60"/>
      <c r="GG78" s="60"/>
      <c r="GH78" s="60"/>
      <c r="GI78" s="60"/>
      <c r="GJ78" s="60"/>
      <c r="GK78" s="60"/>
      <c r="GL78" s="60"/>
      <c r="GM78" s="60"/>
      <c r="GN78" s="60"/>
      <c r="GO78" s="60"/>
      <c r="GP78" s="60"/>
      <c r="GQ78" s="60"/>
      <c r="GR78" s="60"/>
      <c r="GS78" s="60"/>
      <c r="GT78" s="60"/>
      <c r="GU78" s="60"/>
      <c r="GV78" s="60"/>
      <c r="GW78" s="60"/>
      <c r="GX78" s="60"/>
    </row>
    <row r="79" spans="1:206" s="75" customFormat="1" ht="16.5" customHeight="1">
      <c r="A79" s="72"/>
      <c r="B79" s="80" t="s">
        <v>299</v>
      </c>
      <c r="C79" s="77"/>
      <c r="D79" s="82"/>
      <c r="E79" s="82"/>
      <c r="F79" s="82"/>
      <c r="G79" s="83"/>
      <c r="H79" s="83"/>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0"/>
      <c r="FD79" s="60"/>
      <c r="FE79" s="60"/>
      <c r="FF79" s="60"/>
      <c r="FG79" s="60"/>
      <c r="FH79" s="60"/>
      <c r="FI79" s="60"/>
      <c r="FJ79" s="60"/>
      <c r="FK79" s="60"/>
      <c r="FL79" s="60"/>
      <c r="FM79" s="60"/>
      <c r="FN79" s="60"/>
      <c r="FO79" s="60"/>
      <c r="FP79" s="60"/>
      <c r="FQ79" s="60"/>
      <c r="FR79" s="60"/>
      <c r="FS79" s="60"/>
      <c r="FT79" s="60"/>
      <c r="FU79" s="60"/>
      <c r="FV79" s="60"/>
      <c r="FW79" s="60"/>
      <c r="FX79" s="60"/>
      <c r="FY79" s="60"/>
      <c r="FZ79" s="60"/>
      <c r="GA79" s="60"/>
      <c r="GB79" s="60"/>
      <c r="GC79" s="60"/>
      <c r="GD79" s="60"/>
      <c r="GE79" s="60"/>
      <c r="GF79" s="60"/>
      <c r="GG79" s="60"/>
      <c r="GH79" s="60"/>
      <c r="GI79" s="60"/>
      <c r="GJ79" s="60"/>
      <c r="GK79" s="60"/>
      <c r="GL79" s="60"/>
      <c r="GM79" s="60"/>
      <c r="GN79" s="60"/>
      <c r="GO79" s="60"/>
      <c r="GP79" s="60"/>
      <c r="GQ79" s="60"/>
      <c r="GR79" s="60"/>
      <c r="GS79" s="60"/>
      <c r="GT79" s="60"/>
      <c r="GU79" s="60"/>
      <c r="GV79" s="60"/>
      <c r="GW79" s="60"/>
      <c r="GX79" s="60"/>
    </row>
    <row r="80" spans="1:206" s="75" customFormat="1" ht="16.5" customHeight="1">
      <c r="A80" s="79" t="s">
        <v>300</v>
      </c>
      <c r="B80" s="84" t="s">
        <v>301</v>
      </c>
      <c r="C80" s="81"/>
      <c r="D80" s="82"/>
      <c r="E80" s="82"/>
      <c r="F80" s="82"/>
      <c r="G80" s="83"/>
      <c r="H80" s="83"/>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c r="GU80" s="60"/>
      <c r="GV80" s="60"/>
      <c r="GW80" s="60"/>
      <c r="GX80" s="60"/>
    </row>
    <row r="81" spans="1:206" s="75" customFormat="1" ht="16.5" customHeight="1">
      <c r="A81" s="79" t="s">
        <v>302</v>
      </c>
      <c r="B81" s="80" t="s">
        <v>303</v>
      </c>
      <c r="C81" s="81"/>
      <c r="D81" s="82"/>
      <c r="E81" s="82"/>
      <c r="F81" s="82"/>
      <c r="G81" s="83"/>
      <c r="H81" s="83"/>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row>
    <row r="82" spans="1:206" ht="16.5" customHeight="1">
      <c r="A82" s="79" t="s">
        <v>304</v>
      </c>
      <c r="B82" s="84" t="s">
        <v>305</v>
      </c>
      <c r="C82" s="81"/>
      <c r="D82" s="82"/>
      <c r="E82" s="82"/>
      <c r="F82" s="82"/>
      <c r="G82" s="83"/>
      <c r="H82" s="83"/>
    </row>
    <row r="83" spans="1:206" ht="16.5" customHeight="1">
      <c r="A83" s="97"/>
      <c r="B83" s="80" t="s">
        <v>306</v>
      </c>
      <c r="C83" s="81"/>
      <c r="D83" s="82"/>
      <c r="E83" s="82"/>
      <c r="F83" s="82"/>
      <c r="G83" s="83"/>
      <c r="H83" s="83"/>
    </row>
    <row r="84" spans="1:206" ht="16.5" customHeight="1">
      <c r="A84" s="79" t="s">
        <v>207</v>
      </c>
      <c r="B84" s="84" t="s">
        <v>307</v>
      </c>
      <c r="C84" s="81"/>
      <c r="D84" s="82"/>
      <c r="E84" s="82"/>
      <c r="F84" s="82"/>
      <c r="G84" s="83"/>
      <c r="H84" s="83"/>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row>
    <row r="85" spans="1:206" ht="16.5" customHeight="1">
      <c r="A85" s="79" t="s">
        <v>308</v>
      </c>
      <c r="B85" s="84" t="s">
        <v>309</v>
      </c>
      <c r="C85" s="74">
        <f t="shared" ref="C85:H85" si="48">+C43-C87+C23+C76+C168+C73</f>
        <v>0</v>
      </c>
      <c r="D85" s="74">
        <f t="shared" si="48"/>
        <v>187442140</v>
      </c>
      <c r="E85" s="74">
        <f t="shared" si="48"/>
        <v>187442140</v>
      </c>
      <c r="F85" s="74">
        <f t="shared" si="48"/>
        <v>0</v>
      </c>
      <c r="G85" s="74">
        <f t="shared" si="48"/>
        <v>187434133</v>
      </c>
      <c r="H85" s="74">
        <f t="shared" si="48"/>
        <v>18543139</v>
      </c>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row>
    <row r="86" spans="1:206" ht="16.5" customHeight="1">
      <c r="A86" s="79"/>
      <c r="B86" s="84" t="s">
        <v>310</v>
      </c>
      <c r="C86" s="74"/>
      <c r="D86" s="82"/>
      <c r="E86" s="82"/>
      <c r="F86" s="82"/>
      <c r="G86" s="82">
        <v>-475401</v>
      </c>
      <c r="H86" s="82">
        <v>-406137</v>
      </c>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c r="FX86" s="86"/>
      <c r="FY86" s="86"/>
      <c r="FZ86" s="86"/>
      <c r="GA86" s="86"/>
      <c r="GB86" s="86"/>
      <c r="GC86" s="86"/>
      <c r="GD86" s="86"/>
      <c r="GE86" s="86"/>
      <c r="GF86" s="86"/>
      <c r="GG86" s="86"/>
      <c r="GH86" s="86"/>
      <c r="GI86" s="86"/>
      <c r="GJ86" s="86"/>
      <c r="GK86" s="86"/>
      <c r="GL86" s="86"/>
      <c r="GM86" s="86"/>
      <c r="GN86" s="86"/>
      <c r="GO86" s="86"/>
      <c r="GP86" s="86"/>
      <c r="GQ86" s="86"/>
      <c r="GR86" s="86"/>
      <c r="GS86" s="86"/>
      <c r="GT86" s="86"/>
      <c r="GU86" s="86"/>
      <c r="GV86" s="86"/>
      <c r="GW86" s="86"/>
      <c r="GX86" s="86"/>
    </row>
    <row r="87" spans="1:206" ht="16.5" customHeight="1">
      <c r="A87" s="79"/>
      <c r="B87" s="76" t="s">
        <v>311</v>
      </c>
      <c r="C87" s="98">
        <f t="shared" ref="C87:H87" si="49">+C88+C129+C150+C152+C163+C165</f>
        <v>0</v>
      </c>
      <c r="D87" s="98">
        <f t="shared" si="49"/>
        <v>567764520</v>
      </c>
      <c r="E87" s="98">
        <f t="shared" si="49"/>
        <v>538499420</v>
      </c>
      <c r="F87" s="98">
        <f t="shared" si="49"/>
        <v>0</v>
      </c>
      <c r="G87" s="98">
        <f t="shared" si="49"/>
        <v>538477091</v>
      </c>
      <c r="H87" s="98">
        <f t="shared" si="49"/>
        <v>44261566</v>
      </c>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c r="FX87" s="86"/>
      <c r="FY87" s="86"/>
      <c r="FZ87" s="86"/>
      <c r="GA87" s="86"/>
      <c r="GB87" s="86"/>
      <c r="GC87" s="86"/>
      <c r="GD87" s="86"/>
      <c r="GE87" s="86"/>
      <c r="GF87" s="86"/>
      <c r="GG87" s="86"/>
      <c r="GH87" s="86"/>
      <c r="GI87" s="86"/>
      <c r="GJ87" s="86"/>
      <c r="GK87" s="86"/>
      <c r="GL87" s="86"/>
      <c r="GM87" s="86"/>
      <c r="GN87" s="86"/>
      <c r="GO87" s="86"/>
      <c r="GP87" s="86"/>
      <c r="GQ87" s="86"/>
      <c r="GR87" s="86"/>
      <c r="GS87" s="86"/>
      <c r="GT87" s="86"/>
      <c r="GU87" s="86"/>
      <c r="GV87" s="86"/>
      <c r="GW87" s="86"/>
      <c r="GX87" s="86"/>
    </row>
    <row r="88" spans="1:206" s="86" customFormat="1" ht="16.5" customHeight="1">
      <c r="A88" s="72" t="s">
        <v>312</v>
      </c>
      <c r="B88" s="76" t="s">
        <v>313</v>
      </c>
      <c r="C88" s="77">
        <f t="shared" ref="C88:H88" si="50">+C89+C96+C109+C125+C127</f>
        <v>0</v>
      </c>
      <c r="D88" s="77">
        <f t="shared" si="50"/>
        <v>234896100</v>
      </c>
      <c r="E88" s="77">
        <f t="shared" si="50"/>
        <v>209130440</v>
      </c>
      <c r="F88" s="77">
        <f t="shared" si="50"/>
        <v>0</v>
      </c>
      <c r="G88" s="77">
        <f t="shared" si="50"/>
        <v>209130101</v>
      </c>
      <c r="H88" s="77">
        <f t="shared" si="50"/>
        <v>15133859</v>
      </c>
    </row>
    <row r="89" spans="1:206" s="86" customFormat="1" ht="16.5" customHeight="1">
      <c r="A89" s="79" t="s">
        <v>314</v>
      </c>
      <c r="B89" s="76" t="s">
        <v>315</v>
      </c>
      <c r="C89" s="74">
        <f t="shared" ref="C89:H89" si="51">+C90+C93+C94+C91+C92</f>
        <v>0</v>
      </c>
      <c r="D89" s="74">
        <f t="shared" si="51"/>
        <v>132305820</v>
      </c>
      <c r="E89" s="74">
        <f t="shared" si="51"/>
        <v>117683830</v>
      </c>
      <c r="F89" s="74">
        <f t="shared" si="51"/>
        <v>0</v>
      </c>
      <c r="G89" s="74">
        <f t="shared" si="51"/>
        <v>117683572</v>
      </c>
      <c r="H89" s="74">
        <f t="shared" si="51"/>
        <v>10946156</v>
      </c>
    </row>
    <row r="90" spans="1:206" s="86" customFormat="1" ht="16.5" customHeight="1">
      <c r="A90" s="79"/>
      <c r="B90" s="80" t="s">
        <v>316</v>
      </c>
      <c r="C90" s="81"/>
      <c r="D90" s="82">
        <v>125907000</v>
      </c>
      <c r="E90" s="82">
        <v>113828560</v>
      </c>
      <c r="F90" s="82"/>
      <c r="G90" s="83">
        <v>113828560</v>
      </c>
      <c r="H90" s="83">
        <v>10577219</v>
      </c>
    </row>
    <row r="91" spans="1:206" s="86" customFormat="1" ht="16.5" customHeight="1">
      <c r="A91" s="79"/>
      <c r="B91" s="80" t="s">
        <v>317</v>
      </c>
      <c r="C91" s="81"/>
      <c r="D91" s="82">
        <v>2261000</v>
      </c>
      <c r="E91" s="82"/>
      <c r="F91" s="82"/>
      <c r="G91" s="83"/>
      <c r="H91" s="83"/>
    </row>
    <row r="92" spans="1:206" s="86" customFormat="1" ht="16.5" customHeight="1">
      <c r="A92" s="79"/>
      <c r="B92" s="80" t="s">
        <v>318</v>
      </c>
      <c r="C92" s="81"/>
      <c r="D92" s="82">
        <v>675000</v>
      </c>
      <c r="E92" s="82">
        <v>396340</v>
      </c>
      <c r="F92" s="82"/>
      <c r="G92" s="83">
        <v>396093</v>
      </c>
      <c r="H92" s="83">
        <v>61761</v>
      </c>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row>
    <row r="93" spans="1:206" s="86" customFormat="1" ht="16.5" customHeight="1">
      <c r="A93" s="79"/>
      <c r="B93" s="80" t="s">
        <v>319</v>
      </c>
      <c r="C93" s="81"/>
      <c r="D93" s="82">
        <v>35820</v>
      </c>
      <c r="E93" s="82">
        <v>35820</v>
      </c>
      <c r="F93" s="82"/>
      <c r="G93" s="83">
        <v>35812</v>
      </c>
      <c r="H93" s="83">
        <v>3409</v>
      </c>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row>
    <row r="94" spans="1:206" s="86" customFormat="1" ht="16.5" customHeight="1">
      <c r="A94" s="79"/>
      <c r="B94" s="80" t="s">
        <v>320</v>
      </c>
      <c r="C94" s="81"/>
      <c r="D94" s="82">
        <v>3427000</v>
      </c>
      <c r="E94" s="82">
        <v>3423110</v>
      </c>
      <c r="F94" s="82"/>
      <c r="G94" s="83">
        <v>3423107</v>
      </c>
      <c r="H94" s="83">
        <v>303767</v>
      </c>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row>
    <row r="95" spans="1:206">
      <c r="A95" s="79"/>
      <c r="B95" s="84" t="s">
        <v>310</v>
      </c>
      <c r="C95" s="81"/>
      <c r="D95" s="82"/>
      <c r="E95" s="82"/>
      <c r="F95" s="82"/>
      <c r="G95" s="83">
        <v>-44237</v>
      </c>
      <c r="H95" s="83">
        <v>-29745</v>
      </c>
    </row>
    <row r="96" spans="1:206" ht="30">
      <c r="A96" s="79" t="s">
        <v>321</v>
      </c>
      <c r="B96" s="76" t="s">
        <v>322</v>
      </c>
      <c r="C96" s="81">
        <f t="shared" ref="C96:H96" si="52">C97+C98+C99+C100+C101+C102+C104+C103+C105</f>
        <v>0</v>
      </c>
      <c r="D96" s="81">
        <f t="shared" si="52"/>
        <v>59884800</v>
      </c>
      <c r="E96" s="81">
        <f t="shared" si="52"/>
        <v>49458520</v>
      </c>
      <c r="F96" s="81">
        <f t="shared" si="52"/>
        <v>0</v>
      </c>
      <c r="G96" s="81">
        <f t="shared" si="52"/>
        <v>49458470</v>
      </c>
      <c r="H96" s="81">
        <f t="shared" si="52"/>
        <v>613864</v>
      </c>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c r="GE96" s="75"/>
      <c r="GF96" s="75"/>
      <c r="GG96" s="75"/>
      <c r="GH96" s="75"/>
      <c r="GI96" s="75"/>
      <c r="GJ96" s="75"/>
      <c r="GK96" s="75"/>
      <c r="GL96" s="75"/>
      <c r="GM96" s="75"/>
      <c r="GN96" s="75"/>
      <c r="GO96" s="75"/>
      <c r="GP96" s="75"/>
      <c r="GQ96" s="75"/>
      <c r="GR96" s="75"/>
      <c r="GS96" s="75"/>
      <c r="GT96" s="75"/>
      <c r="GU96" s="75"/>
      <c r="GV96" s="75"/>
      <c r="GW96" s="75"/>
      <c r="GX96" s="75"/>
    </row>
    <row r="97" spans="1:206" ht="16.5" customHeight="1">
      <c r="A97" s="79"/>
      <c r="B97" s="80" t="s">
        <v>323</v>
      </c>
      <c r="C97" s="81"/>
      <c r="D97" s="82">
        <v>4485200</v>
      </c>
      <c r="E97" s="82">
        <v>3539540</v>
      </c>
      <c r="F97" s="82"/>
      <c r="G97" s="83">
        <v>3539534</v>
      </c>
      <c r="H97" s="83"/>
    </row>
    <row r="98" spans="1:206">
      <c r="A98" s="79"/>
      <c r="B98" s="80" t="s">
        <v>324</v>
      </c>
      <c r="C98" s="81"/>
      <c r="D98" s="82"/>
      <c r="E98" s="82"/>
      <c r="F98" s="82"/>
      <c r="G98" s="83"/>
      <c r="H98" s="83"/>
    </row>
    <row r="99" spans="1:206" s="75" customFormat="1" ht="16.5" customHeight="1">
      <c r="A99" s="79"/>
      <c r="B99" s="80" t="s">
        <v>325</v>
      </c>
      <c r="C99" s="81"/>
      <c r="D99" s="82">
        <v>67240</v>
      </c>
      <c r="E99" s="82">
        <v>41140</v>
      </c>
      <c r="F99" s="82"/>
      <c r="G99" s="83">
        <v>41131</v>
      </c>
      <c r="H99" s="83"/>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row>
    <row r="100" spans="1:206" ht="16.5" customHeight="1">
      <c r="A100" s="79"/>
      <c r="B100" s="80" t="s">
        <v>326</v>
      </c>
      <c r="C100" s="81"/>
      <c r="D100" s="82">
        <v>30000000</v>
      </c>
      <c r="E100" s="82">
        <v>24016810</v>
      </c>
      <c r="F100" s="82"/>
      <c r="G100" s="83">
        <v>24016810</v>
      </c>
      <c r="H100" s="83"/>
    </row>
    <row r="101" spans="1:206">
      <c r="A101" s="79"/>
      <c r="B101" s="99" t="s">
        <v>327</v>
      </c>
      <c r="C101" s="81"/>
      <c r="D101" s="82">
        <v>47910</v>
      </c>
      <c r="E101" s="82">
        <v>40370</v>
      </c>
      <c r="F101" s="82"/>
      <c r="G101" s="83">
        <v>40361</v>
      </c>
      <c r="H101" s="83"/>
    </row>
    <row r="102" spans="1:206" ht="16.5" customHeight="1">
      <c r="A102" s="79"/>
      <c r="B102" s="80" t="s">
        <v>328</v>
      </c>
      <c r="C102" s="81"/>
      <c r="D102" s="82">
        <v>1435000</v>
      </c>
      <c r="E102" s="82">
        <v>1189720</v>
      </c>
      <c r="F102" s="82"/>
      <c r="G102" s="83">
        <v>1189710</v>
      </c>
      <c r="H102" s="83"/>
    </row>
    <row r="103" spans="1:206" ht="16.5" customHeight="1">
      <c r="A103" s="79"/>
      <c r="B103" s="100" t="s">
        <v>329</v>
      </c>
      <c r="C103" s="81"/>
      <c r="D103" s="82"/>
      <c r="E103" s="82"/>
      <c r="F103" s="82"/>
      <c r="G103" s="83"/>
      <c r="H103" s="83"/>
    </row>
    <row r="104" spans="1:206">
      <c r="A104" s="79"/>
      <c r="B104" s="100" t="s">
        <v>330</v>
      </c>
      <c r="C104" s="81"/>
      <c r="D104" s="82">
        <v>18000000</v>
      </c>
      <c r="E104" s="82">
        <v>15815140</v>
      </c>
      <c r="F104" s="82"/>
      <c r="G104" s="101">
        <v>15815132</v>
      </c>
      <c r="H104" s="101"/>
    </row>
    <row r="105" spans="1:206" ht="16.5" customHeight="1">
      <c r="A105" s="79"/>
      <c r="B105" s="102" t="s">
        <v>331</v>
      </c>
      <c r="C105" s="81">
        <f t="shared" ref="C105:H105" si="53">C106+C107</f>
        <v>0</v>
      </c>
      <c r="D105" s="81">
        <f t="shared" si="53"/>
        <v>5849450</v>
      </c>
      <c r="E105" s="81">
        <f t="shared" si="53"/>
        <v>4815800</v>
      </c>
      <c r="F105" s="81">
        <f t="shared" si="53"/>
        <v>0</v>
      </c>
      <c r="G105" s="81">
        <f t="shared" si="53"/>
        <v>4815792</v>
      </c>
      <c r="H105" s="81">
        <f t="shared" si="53"/>
        <v>613864</v>
      </c>
    </row>
    <row r="106" spans="1:206" ht="16.5" customHeight="1">
      <c r="A106" s="79"/>
      <c r="B106" s="100" t="s">
        <v>332</v>
      </c>
      <c r="C106" s="81"/>
      <c r="D106" s="82">
        <v>5849450</v>
      </c>
      <c r="E106" s="82">
        <v>4815800</v>
      </c>
      <c r="F106" s="82"/>
      <c r="G106" s="83">
        <v>4815792</v>
      </c>
      <c r="H106" s="83">
        <v>613864</v>
      </c>
    </row>
    <row r="107" spans="1:206">
      <c r="A107" s="79"/>
      <c r="B107" s="100" t="s">
        <v>333</v>
      </c>
      <c r="C107" s="81"/>
      <c r="D107" s="82"/>
      <c r="E107" s="82"/>
      <c r="F107" s="82"/>
      <c r="G107" s="83"/>
      <c r="H107" s="83"/>
    </row>
    <row r="108" spans="1:206">
      <c r="A108" s="79"/>
      <c r="B108" s="84" t="s">
        <v>310</v>
      </c>
      <c r="C108" s="81"/>
      <c r="D108" s="82"/>
      <c r="E108" s="82"/>
      <c r="F108" s="82"/>
      <c r="G108" s="83">
        <v>-1542</v>
      </c>
      <c r="H108" s="83">
        <v>-64</v>
      </c>
    </row>
    <row r="109" spans="1:206" ht="16.5" customHeight="1">
      <c r="A109" s="72" t="s">
        <v>334</v>
      </c>
      <c r="B109" s="76" t="s">
        <v>335</v>
      </c>
      <c r="C109" s="81">
        <f t="shared" ref="C109:H109" si="54">C110+C111+C112+C113+C114+C115+C116+C117+C118+C119</f>
        <v>0</v>
      </c>
      <c r="D109" s="81">
        <f t="shared" si="54"/>
        <v>3674240</v>
      </c>
      <c r="E109" s="81">
        <f t="shared" si="54"/>
        <v>3110890</v>
      </c>
      <c r="F109" s="81">
        <f t="shared" si="54"/>
        <v>0</v>
      </c>
      <c r="G109" s="81">
        <f t="shared" si="54"/>
        <v>3110859</v>
      </c>
      <c r="H109" s="81">
        <f t="shared" si="54"/>
        <v>0</v>
      </c>
    </row>
    <row r="110" spans="1:206">
      <c r="A110" s="79"/>
      <c r="B110" s="80" t="s">
        <v>326</v>
      </c>
      <c r="C110" s="81"/>
      <c r="D110" s="82">
        <v>2025000</v>
      </c>
      <c r="E110" s="82">
        <v>1783770</v>
      </c>
      <c r="F110" s="82"/>
      <c r="G110" s="83">
        <v>1783764</v>
      </c>
      <c r="H110" s="83"/>
    </row>
    <row r="111" spans="1:206" ht="30">
      <c r="A111" s="79"/>
      <c r="B111" s="103" t="s">
        <v>336</v>
      </c>
      <c r="C111" s="81"/>
      <c r="D111" s="82"/>
      <c r="E111" s="82"/>
      <c r="F111" s="82"/>
      <c r="G111" s="83"/>
      <c r="H111" s="83"/>
    </row>
    <row r="112" spans="1:206" ht="16.5" customHeight="1">
      <c r="A112" s="79"/>
      <c r="B112" s="104" t="s">
        <v>337</v>
      </c>
      <c r="C112" s="81"/>
      <c r="D112" s="82">
        <v>1000000</v>
      </c>
      <c r="E112" s="82">
        <v>875470</v>
      </c>
      <c r="F112" s="82"/>
      <c r="G112" s="83">
        <v>875462</v>
      </c>
      <c r="H112" s="83"/>
    </row>
    <row r="113" spans="1:206" ht="30">
      <c r="A113" s="79"/>
      <c r="B113" s="104" t="s">
        <v>338</v>
      </c>
      <c r="C113" s="81"/>
      <c r="D113" s="82"/>
      <c r="E113" s="82"/>
      <c r="F113" s="82"/>
      <c r="G113" s="83"/>
      <c r="H113" s="83"/>
    </row>
    <row r="114" spans="1:206" ht="16.5" customHeight="1">
      <c r="A114" s="79"/>
      <c r="B114" s="104" t="s">
        <v>339</v>
      </c>
      <c r="C114" s="81"/>
      <c r="D114" s="82"/>
      <c r="E114" s="82"/>
      <c r="F114" s="82"/>
      <c r="G114" s="83"/>
      <c r="H114" s="83"/>
    </row>
    <row r="115" spans="1:206" ht="16.5" customHeight="1">
      <c r="A115" s="79"/>
      <c r="B115" s="80" t="s">
        <v>323</v>
      </c>
      <c r="C115" s="81"/>
      <c r="D115" s="82"/>
      <c r="E115" s="82"/>
      <c r="F115" s="82"/>
      <c r="G115" s="83"/>
      <c r="H115" s="83"/>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c r="EO115" s="75"/>
      <c r="EP115" s="75"/>
      <c r="EQ115" s="75"/>
      <c r="ER115" s="75"/>
      <c r="ES115" s="75"/>
      <c r="ET115" s="75"/>
      <c r="EU115" s="75"/>
      <c r="EV115" s="75"/>
      <c r="EW115" s="75"/>
      <c r="EX115" s="75"/>
      <c r="EY115" s="75"/>
      <c r="EZ115" s="75"/>
      <c r="FA115" s="75"/>
      <c r="FB115" s="75"/>
      <c r="FC115" s="75"/>
      <c r="FD115" s="75"/>
      <c r="FE115" s="75"/>
      <c r="FF115" s="75"/>
      <c r="FG115" s="75"/>
      <c r="FH115" s="75"/>
      <c r="FI115" s="75"/>
      <c r="FJ115" s="75"/>
      <c r="FK115" s="75"/>
      <c r="FL115" s="75"/>
      <c r="FM115" s="75"/>
      <c r="FN115" s="75"/>
      <c r="FO115" s="75"/>
      <c r="FP115" s="75"/>
      <c r="FQ115" s="75"/>
      <c r="FR115" s="75"/>
      <c r="FS115" s="75"/>
      <c r="FT115" s="75"/>
      <c r="FU115" s="75"/>
      <c r="FV115" s="75"/>
      <c r="FW115" s="75"/>
      <c r="FX115" s="75"/>
      <c r="FY115" s="75"/>
      <c r="FZ115" s="75"/>
      <c r="GA115" s="75"/>
      <c r="GB115" s="75"/>
      <c r="GC115" s="75"/>
      <c r="GD115" s="75"/>
      <c r="GE115" s="75"/>
      <c r="GF115" s="75"/>
      <c r="GG115" s="75"/>
      <c r="GH115" s="75"/>
      <c r="GI115" s="75"/>
      <c r="GJ115" s="75"/>
      <c r="GK115" s="75"/>
      <c r="GL115" s="75"/>
      <c r="GM115" s="75"/>
      <c r="GN115" s="75"/>
      <c r="GO115" s="75"/>
      <c r="GP115" s="75"/>
      <c r="GQ115" s="75"/>
      <c r="GR115" s="75"/>
      <c r="GS115" s="75"/>
      <c r="GT115" s="75"/>
      <c r="GU115" s="75"/>
      <c r="GV115" s="75"/>
      <c r="GW115" s="75"/>
      <c r="GX115" s="75"/>
    </row>
    <row r="116" spans="1:206" ht="16.5" customHeight="1">
      <c r="A116" s="79"/>
      <c r="B116" s="104" t="s">
        <v>340</v>
      </c>
      <c r="C116" s="81"/>
      <c r="D116" s="82">
        <v>510000</v>
      </c>
      <c r="E116" s="82">
        <v>333750</v>
      </c>
      <c r="F116" s="82"/>
      <c r="G116" s="105">
        <v>333742</v>
      </c>
      <c r="H116" s="10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c r="EO116" s="75"/>
      <c r="EP116" s="75"/>
      <c r="EQ116" s="75"/>
      <c r="ER116" s="75"/>
      <c r="ES116" s="75"/>
      <c r="ET116" s="75"/>
      <c r="EU116" s="75"/>
      <c r="EV116" s="75"/>
      <c r="EW116" s="75"/>
      <c r="EX116" s="75"/>
      <c r="EY116" s="75"/>
      <c r="EZ116" s="75"/>
      <c r="FA116" s="75"/>
      <c r="FB116" s="75"/>
      <c r="FC116" s="75"/>
      <c r="FD116" s="75"/>
      <c r="FE116" s="75"/>
      <c r="FF116" s="75"/>
      <c r="FG116" s="75"/>
      <c r="FH116" s="75"/>
      <c r="FI116" s="75"/>
      <c r="FJ116" s="75"/>
      <c r="FK116" s="75"/>
      <c r="FL116" s="75"/>
      <c r="FM116" s="75"/>
      <c r="FN116" s="75"/>
      <c r="FO116" s="75"/>
      <c r="FP116" s="75"/>
      <c r="FQ116" s="75"/>
      <c r="FR116" s="75"/>
      <c r="FS116" s="75"/>
      <c r="FT116" s="75"/>
      <c r="FU116" s="75"/>
      <c r="FV116" s="75"/>
      <c r="FW116" s="75"/>
      <c r="FX116" s="75"/>
      <c r="FY116" s="75"/>
      <c r="FZ116" s="75"/>
      <c r="GA116" s="75"/>
      <c r="GB116" s="75"/>
      <c r="GC116" s="75"/>
      <c r="GD116" s="75"/>
      <c r="GE116" s="75"/>
      <c r="GF116" s="75"/>
      <c r="GG116" s="75"/>
      <c r="GH116" s="75"/>
      <c r="GI116" s="75"/>
      <c r="GJ116" s="75"/>
      <c r="GK116" s="75"/>
      <c r="GL116" s="75"/>
      <c r="GM116" s="75"/>
      <c r="GN116" s="75"/>
      <c r="GO116" s="75"/>
      <c r="GP116" s="75"/>
      <c r="GQ116" s="75"/>
      <c r="GR116" s="75"/>
      <c r="GS116" s="75"/>
      <c r="GT116" s="75"/>
      <c r="GU116" s="75"/>
      <c r="GV116" s="75"/>
      <c r="GW116" s="75"/>
      <c r="GX116" s="75"/>
    </row>
    <row r="117" spans="1:206">
      <c r="A117" s="79"/>
      <c r="B117" s="106" t="s">
        <v>341</v>
      </c>
      <c r="C117" s="81"/>
      <c r="D117" s="82"/>
      <c r="E117" s="82"/>
      <c r="F117" s="82"/>
      <c r="G117" s="105"/>
      <c r="H117" s="10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c r="EX117" s="75"/>
      <c r="EY117" s="75"/>
      <c r="EZ117" s="75"/>
      <c r="FA117" s="75"/>
      <c r="FB117" s="75"/>
      <c r="FC117" s="75"/>
      <c r="FD117" s="75"/>
      <c r="FE117" s="75"/>
      <c r="FF117" s="75"/>
      <c r="FG117" s="75"/>
      <c r="FH117" s="75"/>
      <c r="FI117" s="75"/>
      <c r="FJ117" s="75"/>
      <c r="FK117" s="75"/>
      <c r="FL117" s="75"/>
      <c r="FM117" s="75"/>
      <c r="FN117" s="75"/>
      <c r="FO117" s="75"/>
      <c r="FP117" s="75"/>
      <c r="FQ117" s="75"/>
      <c r="FR117" s="75"/>
      <c r="FS117" s="75"/>
      <c r="FT117" s="75"/>
      <c r="FU117" s="75"/>
      <c r="FV117" s="75"/>
      <c r="FW117" s="75"/>
      <c r="FX117" s="75"/>
      <c r="FY117" s="75"/>
      <c r="FZ117" s="75"/>
      <c r="GA117" s="75"/>
      <c r="GB117" s="75"/>
      <c r="GC117" s="75"/>
      <c r="GD117" s="75"/>
      <c r="GE117" s="75"/>
      <c r="GF117" s="75"/>
      <c r="GG117" s="75"/>
      <c r="GH117" s="75"/>
      <c r="GI117" s="75"/>
      <c r="GJ117" s="75"/>
      <c r="GK117" s="75"/>
      <c r="GL117" s="75"/>
      <c r="GM117" s="75"/>
      <c r="GN117" s="75"/>
      <c r="GO117" s="75"/>
      <c r="GP117" s="75"/>
      <c r="GQ117" s="75"/>
      <c r="GR117" s="75"/>
      <c r="GS117" s="75"/>
      <c r="GT117" s="75"/>
      <c r="GU117" s="75"/>
      <c r="GV117" s="75"/>
      <c r="GW117" s="75"/>
      <c r="GX117" s="75"/>
    </row>
    <row r="118" spans="1:206" s="75" customFormat="1" ht="30">
      <c r="A118" s="79"/>
      <c r="B118" s="106" t="s">
        <v>342</v>
      </c>
      <c r="C118" s="81"/>
      <c r="D118" s="82"/>
      <c r="E118" s="82"/>
      <c r="F118" s="82"/>
      <c r="G118" s="105"/>
      <c r="H118" s="105"/>
    </row>
    <row r="119" spans="1:206" s="75" customFormat="1" ht="30">
      <c r="A119" s="79"/>
      <c r="B119" s="107" t="s">
        <v>343</v>
      </c>
      <c r="C119" s="81">
        <f t="shared" ref="C119:H119" si="55">C120+C121+C122+C123</f>
        <v>0</v>
      </c>
      <c r="D119" s="81">
        <f t="shared" si="55"/>
        <v>139240</v>
      </c>
      <c r="E119" s="81">
        <f t="shared" si="55"/>
        <v>117900</v>
      </c>
      <c r="F119" s="81">
        <f t="shared" si="55"/>
        <v>0</v>
      </c>
      <c r="G119" s="81">
        <f t="shared" si="55"/>
        <v>117891</v>
      </c>
      <c r="H119" s="81">
        <f t="shared" si="55"/>
        <v>0</v>
      </c>
    </row>
    <row r="120" spans="1:206" s="75" customFormat="1">
      <c r="A120" s="79"/>
      <c r="B120" s="108" t="s">
        <v>344</v>
      </c>
      <c r="C120" s="81"/>
      <c r="D120" s="82">
        <v>139240</v>
      </c>
      <c r="E120" s="82">
        <v>117900</v>
      </c>
      <c r="F120" s="82"/>
      <c r="G120" s="105">
        <v>117891</v>
      </c>
      <c r="H120" s="105"/>
    </row>
    <row r="121" spans="1:206" s="75" customFormat="1" ht="30">
      <c r="A121" s="79"/>
      <c r="B121" s="108" t="s">
        <v>345</v>
      </c>
      <c r="C121" s="81"/>
      <c r="D121" s="82"/>
      <c r="E121" s="82"/>
      <c r="F121" s="82"/>
      <c r="G121" s="105"/>
      <c r="H121" s="105"/>
    </row>
    <row r="122" spans="1:206" s="75" customFormat="1" ht="30">
      <c r="A122" s="79"/>
      <c r="B122" s="108" t="s">
        <v>346</v>
      </c>
      <c r="C122" s="81"/>
      <c r="D122" s="82"/>
      <c r="E122" s="82"/>
      <c r="F122" s="82"/>
      <c r="G122" s="105"/>
      <c r="H122" s="105"/>
    </row>
    <row r="123" spans="1:206" s="75" customFormat="1" ht="30">
      <c r="A123" s="79"/>
      <c r="B123" s="108" t="s">
        <v>347</v>
      </c>
      <c r="C123" s="81"/>
      <c r="D123" s="82"/>
      <c r="E123" s="82"/>
      <c r="F123" s="82"/>
      <c r="G123" s="105"/>
      <c r="H123" s="105"/>
    </row>
    <row r="124" spans="1:206" s="75" customFormat="1">
      <c r="A124" s="79"/>
      <c r="B124" s="84" t="s">
        <v>310</v>
      </c>
      <c r="C124" s="81"/>
      <c r="D124" s="82"/>
      <c r="E124" s="82"/>
      <c r="F124" s="82"/>
      <c r="G124" s="105"/>
      <c r="H124" s="105"/>
    </row>
    <row r="125" spans="1:206" s="75" customFormat="1">
      <c r="A125" s="79" t="s">
        <v>348</v>
      </c>
      <c r="B125" s="84" t="s">
        <v>349</v>
      </c>
      <c r="C125" s="74"/>
      <c r="D125" s="82">
        <v>32210240</v>
      </c>
      <c r="E125" s="82">
        <v>31981200</v>
      </c>
      <c r="F125" s="82"/>
      <c r="G125" s="83">
        <v>31981200</v>
      </c>
      <c r="H125" s="83">
        <v>2944130</v>
      </c>
    </row>
    <row r="126" spans="1:206" s="75" customFormat="1" ht="16.5" customHeight="1">
      <c r="A126" s="79"/>
      <c r="B126" s="84" t="s">
        <v>310</v>
      </c>
      <c r="C126" s="74"/>
      <c r="D126" s="82"/>
      <c r="E126" s="82"/>
      <c r="F126" s="82"/>
      <c r="G126" s="83"/>
      <c r="H126" s="83"/>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row>
    <row r="127" spans="1:206" s="75" customFormat="1" ht="16.5" customHeight="1">
      <c r="A127" s="79" t="s">
        <v>350</v>
      </c>
      <c r="B127" s="84" t="s">
        <v>351</v>
      </c>
      <c r="C127" s="81"/>
      <c r="D127" s="82">
        <v>6821000</v>
      </c>
      <c r="E127" s="82">
        <v>6896000</v>
      </c>
      <c r="F127" s="82"/>
      <c r="G127" s="93">
        <v>6896000</v>
      </c>
      <c r="H127" s="93">
        <v>629709</v>
      </c>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c r="EX127" s="60"/>
      <c r="EY127" s="60"/>
      <c r="EZ127" s="60"/>
      <c r="FA127" s="60"/>
      <c r="FB127" s="60"/>
      <c r="FC127" s="60"/>
      <c r="FD127" s="60"/>
      <c r="FE127" s="60"/>
      <c r="FF127" s="60"/>
      <c r="FG127" s="60"/>
      <c r="FH127" s="60"/>
      <c r="FI127" s="60"/>
      <c r="FJ127" s="60"/>
      <c r="FK127" s="60"/>
      <c r="FL127" s="60"/>
      <c r="FM127" s="60"/>
      <c r="FN127" s="60"/>
      <c r="FO127" s="60"/>
      <c r="FP127" s="60"/>
      <c r="FQ127" s="60"/>
      <c r="FR127" s="60"/>
      <c r="FS127" s="60"/>
      <c r="FT127" s="60"/>
      <c r="FU127" s="60"/>
      <c r="FV127" s="60"/>
      <c r="FW127" s="60"/>
      <c r="FX127" s="60"/>
      <c r="FY127" s="60"/>
      <c r="FZ127" s="60"/>
      <c r="GA127" s="60"/>
      <c r="GB127" s="60"/>
      <c r="GC127" s="60"/>
      <c r="GD127" s="60"/>
      <c r="GE127" s="60"/>
      <c r="GF127" s="60"/>
      <c r="GG127" s="60"/>
      <c r="GH127" s="60"/>
      <c r="GI127" s="60"/>
      <c r="GJ127" s="60"/>
      <c r="GK127" s="60"/>
      <c r="GL127" s="60"/>
      <c r="GM127" s="60"/>
      <c r="GN127" s="60"/>
      <c r="GO127" s="60"/>
      <c r="GP127" s="60"/>
      <c r="GQ127" s="60"/>
      <c r="GR127" s="60"/>
      <c r="GS127" s="60"/>
      <c r="GT127" s="60"/>
      <c r="GU127" s="60"/>
      <c r="GV127" s="60"/>
      <c r="GW127" s="60"/>
      <c r="GX127" s="60"/>
    </row>
    <row r="128" spans="1:206" s="75" customFormat="1" ht="16.5" customHeight="1">
      <c r="A128" s="79"/>
      <c r="B128" s="84" t="s">
        <v>310</v>
      </c>
      <c r="C128" s="81"/>
      <c r="D128" s="82"/>
      <c r="E128" s="82"/>
      <c r="F128" s="82"/>
      <c r="G128" s="93">
        <v>-118746</v>
      </c>
      <c r="H128" s="93"/>
    </row>
    <row r="129" spans="1:206" ht="16.5" customHeight="1">
      <c r="A129" s="72" t="s">
        <v>352</v>
      </c>
      <c r="B129" s="76" t="s">
        <v>353</v>
      </c>
      <c r="C129" s="77">
        <f t="shared" ref="C129:H129" si="56">+C130+C134+C136+C140+C146</f>
        <v>0</v>
      </c>
      <c r="D129" s="77">
        <f t="shared" si="56"/>
        <v>108207900</v>
      </c>
      <c r="E129" s="77">
        <f t="shared" si="56"/>
        <v>108578510</v>
      </c>
      <c r="F129" s="77">
        <f t="shared" si="56"/>
        <v>0</v>
      </c>
      <c r="G129" s="77">
        <f t="shared" si="56"/>
        <v>108556537</v>
      </c>
      <c r="H129" s="77">
        <f t="shared" si="56"/>
        <v>10237832</v>
      </c>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5"/>
      <c r="DQ129" s="75"/>
      <c r="DR129" s="75"/>
      <c r="DS129" s="75"/>
      <c r="DT129" s="75"/>
      <c r="DU129" s="75"/>
      <c r="DV129" s="75"/>
      <c r="DW129" s="75"/>
      <c r="DX129" s="75"/>
      <c r="DY129" s="75"/>
      <c r="DZ129" s="75"/>
      <c r="EA129" s="75"/>
      <c r="EB129" s="75"/>
      <c r="EC129" s="75"/>
      <c r="ED129" s="75"/>
      <c r="EE129" s="75"/>
      <c r="EF129" s="75"/>
      <c r="EG129" s="75"/>
      <c r="EH129" s="75"/>
      <c r="EI129" s="75"/>
      <c r="EJ129" s="75"/>
      <c r="EK129" s="75"/>
      <c r="EL129" s="75"/>
      <c r="EM129" s="75"/>
      <c r="EN129" s="75"/>
      <c r="EO129" s="75"/>
      <c r="EP129" s="75"/>
      <c r="EQ129" s="75"/>
      <c r="ER129" s="75"/>
      <c r="ES129" s="75"/>
      <c r="ET129" s="75"/>
      <c r="EU129" s="75"/>
      <c r="EV129" s="75"/>
      <c r="EW129" s="75"/>
      <c r="EX129" s="75"/>
      <c r="EY129" s="75"/>
      <c r="EZ129" s="75"/>
      <c r="FA129" s="75"/>
      <c r="FB129" s="75"/>
      <c r="FC129" s="75"/>
      <c r="FD129" s="75"/>
      <c r="FE129" s="75"/>
      <c r="FF129" s="75"/>
      <c r="FG129" s="75"/>
      <c r="FH129" s="75"/>
      <c r="FI129" s="75"/>
      <c r="FJ129" s="75"/>
      <c r="FK129" s="75"/>
      <c r="FL129" s="75"/>
      <c r="FM129" s="75"/>
      <c r="FN129" s="75"/>
      <c r="FO129" s="75"/>
      <c r="FP129" s="75"/>
      <c r="FQ129" s="75"/>
      <c r="FR129" s="75"/>
      <c r="FS129" s="75"/>
      <c r="FT129" s="75"/>
      <c r="FU129" s="75"/>
      <c r="FV129" s="75"/>
      <c r="FW129" s="75"/>
      <c r="FX129" s="75"/>
      <c r="FY129" s="75"/>
      <c r="FZ129" s="75"/>
      <c r="GA129" s="75"/>
      <c r="GB129" s="75"/>
      <c r="GC129" s="75"/>
      <c r="GD129" s="75"/>
      <c r="GE129" s="75"/>
      <c r="GF129" s="75"/>
      <c r="GG129" s="75"/>
      <c r="GH129" s="75"/>
      <c r="GI129" s="75"/>
      <c r="GJ129" s="75"/>
      <c r="GK129" s="75"/>
      <c r="GL129" s="75"/>
      <c r="GM129" s="75"/>
      <c r="GN129" s="75"/>
      <c r="GO129" s="75"/>
      <c r="GP129" s="75"/>
      <c r="GQ129" s="75"/>
      <c r="GR129" s="75"/>
      <c r="GS129" s="75"/>
      <c r="GT129" s="75"/>
      <c r="GU129" s="75"/>
      <c r="GV129" s="75"/>
      <c r="GW129" s="75"/>
      <c r="GX129" s="75"/>
    </row>
    <row r="130" spans="1:206" ht="16.5" customHeight="1">
      <c r="A130" s="72" t="s">
        <v>354</v>
      </c>
      <c r="B130" s="76" t="s">
        <v>355</v>
      </c>
      <c r="C130" s="74">
        <f t="shared" ref="C130:H130" si="57">+C131+C132</f>
        <v>0</v>
      </c>
      <c r="D130" s="74">
        <f t="shared" si="57"/>
        <v>62881070</v>
      </c>
      <c r="E130" s="74">
        <f t="shared" si="57"/>
        <v>62919510</v>
      </c>
      <c r="F130" s="74">
        <f t="shared" si="57"/>
        <v>0</v>
      </c>
      <c r="G130" s="74">
        <f t="shared" si="57"/>
        <v>62897537</v>
      </c>
      <c r="H130" s="74">
        <f t="shared" si="57"/>
        <v>5707732</v>
      </c>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5"/>
      <c r="DQ130" s="75"/>
      <c r="DR130" s="75"/>
      <c r="DS130" s="75"/>
      <c r="DT130" s="75"/>
      <c r="DU130" s="75"/>
      <c r="DV130" s="75"/>
      <c r="DW130" s="75"/>
      <c r="DX130" s="75"/>
      <c r="DY130" s="75"/>
      <c r="DZ130" s="75"/>
      <c r="EA130" s="75"/>
      <c r="EB130" s="75"/>
      <c r="EC130" s="75"/>
      <c r="ED130" s="75"/>
      <c r="EE130" s="75"/>
      <c r="EF130" s="75"/>
      <c r="EG130" s="75"/>
      <c r="EH130" s="75"/>
      <c r="EI130" s="75"/>
      <c r="EJ130" s="75"/>
      <c r="EK130" s="75"/>
      <c r="EL130" s="75"/>
      <c r="EM130" s="75"/>
      <c r="EN130" s="75"/>
      <c r="EO130" s="75"/>
      <c r="EP130" s="75"/>
      <c r="EQ130" s="75"/>
      <c r="ER130" s="75"/>
      <c r="ES130" s="75"/>
      <c r="ET130" s="75"/>
      <c r="EU130" s="75"/>
      <c r="EV130" s="75"/>
      <c r="EW130" s="75"/>
      <c r="EX130" s="75"/>
      <c r="EY130" s="75"/>
      <c r="EZ130" s="75"/>
      <c r="FA130" s="75"/>
      <c r="FB130" s="75"/>
      <c r="FC130" s="75"/>
      <c r="FD130" s="75"/>
      <c r="FE130" s="75"/>
      <c r="FF130" s="75"/>
      <c r="FG130" s="75"/>
      <c r="FH130" s="75"/>
      <c r="FI130" s="75"/>
      <c r="FJ130" s="75"/>
      <c r="FK130" s="75"/>
      <c r="FL130" s="75"/>
      <c r="FM130" s="75"/>
      <c r="FN130" s="75"/>
      <c r="FO130" s="75"/>
      <c r="FP130" s="75"/>
      <c r="FQ130" s="75"/>
      <c r="FR130" s="75"/>
      <c r="FS130" s="75"/>
      <c r="FT130" s="75"/>
      <c r="FU130" s="75"/>
      <c r="FV130" s="75"/>
      <c r="FW130" s="75"/>
      <c r="FX130" s="75"/>
      <c r="FY130" s="75"/>
      <c r="FZ130" s="75"/>
      <c r="GA130" s="75"/>
      <c r="GB130" s="75"/>
      <c r="GC130" s="75"/>
      <c r="GD130" s="75"/>
      <c r="GE130" s="75"/>
      <c r="GF130" s="75"/>
      <c r="GG130" s="75"/>
      <c r="GH130" s="75"/>
      <c r="GI130" s="75"/>
      <c r="GJ130" s="75"/>
      <c r="GK130" s="75"/>
      <c r="GL130" s="75"/>
      <c r="GM130" s="75"/>
      <c r="GN130" s="75"/>
      <c r="GO130" s="75"/>
      <c r="GP130" s="75"/>
      <c r="GQ130" s="75"/>
      <c r="GR130" s="75"/>
      <c r="GS130" s="75"/>
      <c r="GT130" s="75"/>
      <c r="GU130" s="75"/>
      <c r="GV130" s="75"/>
      <c r="GW130" s="75"/>
      <c r="GX130" s="75"/>
    </row>
    <row r="131" spans="1:206" s="75" customFormat="1" ht="16.5" customHeight="1">
      <c r="A131" s="79"/>
      <c r="B131" s="109" t="s">
        <v>356</v>
      </c>
      <c r="C131" s="81"/>
      <c r="D131" s="82">
        <v>60473000</v>
      </c>
      <c r="E131" s="82">
        <v>60656370</v>
      </c>
      <c r="F131" s="82"/>
      <c r="G131" s="83">
        <v>60656354</v>
      </c>
      <c r="H131" s="83">
        <v>5392689</v>
      </c>
    </row>
    <row r="132" spans="1:206" s="75" customFormat="1" ht="16.5" customHeight="1">
      <c r="A132" s="79"/>
      <c r="B132" s="109" t="s">
        <v>357</v>
      </c>
      <c r="C132" s="81"/>
      <c r="D132" s="82">
        <v>2408070</v>
      </c>
      <c r="E132" s="82">
        <v>2263140</v>
      </c>
      <c r="F132" s="82"/>
      <c r="G132" s="110">
        <v>2241183</v>
      </c>
      <c r="H132" s="110">
        <v>315043</v>
      </c>
    </row>
    <row r="133" spans="1:206" s="75" customFormat="1" ht="16.5" customHeight="1">
      <c r="A133" s="79"/>
      <c r="B133" s="84" t="s">
        <v>310</v>
      </c>
      <c r="C133" s="81"/>
      <c r="D133" s="82"/>
      <c r="E133" s="82"/>
      <c r="F133" s="82"/>
      <c r="G133" s="110">
        <v>-3248</v>
      </c>
      <c r="H133" s="110">
        <v>-212</v>
      </c>
    </row>
    <row r="134" spans="1:206" s="75" customFormat="1" ht="16.5" customHeight="1">
      <c r="A134" s="79" t="s">
        <v>358</v>
      </c>
      <c r="B134" s="111" t="s">
        <v>359</v>
      </c>
      <c r="C134" s="81"/>
      <c r="D134" s="82">
        <v>24645000</v>
      </c>
      <c r="E134" s="82">
        <v>24801000</v>
      </c>
      <c r="F134" s="82"/>
      <c r="G134" s="81">
        <v>24801000</v>
      </c>
      <c r="H134" s="81">
        <v>2323576</v>
      </c>
    </row>
    <row r="135" spans="1:206" s="75" customFormat="1" ht="16.5" customHeight="1">
      <c r="A135" s="79"/>
      <c r="B135" s="84" t="s">
        <v>310</v>
      </c>
      <c r="C135" s="81"/>
      <c r="D135" s="82"/>
      <c r="E135" s="82"/>
      <c r="F135" s="82"/>
      <c r="G135" s="110">
        <v>-1110</v>
      </c>
      <c r="H135" s="110"/>
    </row>
    <row r="136" spans="1:206" s="75" customFormat="1" ht="16.5" customHeight="1">
      <c r="A136" s="72" t="s">
        <v>360</v>
      </c>
      <c r="B136" s="112" t="s">
        <v>361</v>
      </c>
      <c r="C136" s="81">
        <f t="shared" ref="C136:H136" si="58">+C137+C138</f>
        <v>0</v>
      </c>
      <c r="D136" s="81">
        <f t="shared" si="58"/>
        <v>2149000</v>
      </c>
      <c r="E136" s="81">
        <f t="shared" si="58"/>
        <v>2124000</v>
      </c>
      <c r="F136" s="81">
        <f t="shared" si="58"/>
        <v>0</v>
      </c>
      <c r="G136" s="81">
        <f t="shared" si="58"/>
        <v>2124000</v>
      </c>
      <c r="H136" s="81">
        <f t="shared" si="58"/>
        <v>186250</v>
      </c>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c r="EX136" s="60"/>
      <c r="EY136" s="60"/>
      <c r="EZ136" s="60"/>
      <c r="FA136" s="60"/>
      <c r="FB136" s="60"/>
      <c r="FC136" s="60"/>
      <c r="FD136" s="60"/>
      <c r="FE136" s="60"/>
      <c r="FF136" s="60"/>
      <c r="FG136" s="60"/>
      <c r="FH136" s="60"/>
      <c r="FI136" s="60"/>
      <c r="FJ136" s="60"/>
      <c r="FK136" s="60"/>
      <c r="FL136" s="60"/>
      <c r="FM136" s="60"/>
      <c r="FN136" s="60"/>
      <c r="FO136" s="60"/>
      <c r="FP136" s="60"/>
      <c r="FQ136" s="60"/>
      <c r="FR136" s="60"/>
      <c r="FS136" s="60"/>
      <c r="FT136" s="60"/>
      <c r="FU136" s="60"/>
      <c r="FV136" s="60"/>
      <c r="FW136" s="60"/>
      <c r="FX136" s="60"/>
      <c r="FY136" s="60"/>
      <c r="FZ136" s="60"/>
      <c r="GA136" s="60"/>
      <c r="GB136" s="60"/>
      <c r="GC136" s="60"/>
      <c r="GD136" s="60"/>
      <c r="GE136" s="60"/>
      <c r="GF136" s="60"/>
      <c r="GG136" s="60"/>
      <c r="GH136" s="60"/>
      <c r="GI136" s="60"/>
      <c r="GJ136" s="60"/>
      <c r="GK136" s="60"/>
      <c r="GL136" s="60"/>
      <c r="GM136" s="60"/>
      <c r="GN136" s="60"/>
      <c r="GO136" s="60"/>
      <c r="GP136" s="60"/>
      <c r="GQ136" s="60"/>
      <c r="GR136" s="60"/>
      <c r="GS136" s="60"/>
      <c r="GT136" s="60"/>
      <c r="GU136" s="60"/>
      <c r="GV136" s="60"/>
      <c r="GW136" s="60"/>
      <c r="GX136" s="60"/>
    </row>
    <row r="137" spans="1:206" s="75" customFormat="1" ht="16.5" customHeight="1">
      <c r="A137" s="79"/>
      <c r="B137" s="109" t="s">
        <v>356</v>
      </c>
      <c r="C137" s="81"/>
      <c r="D137" s="82">
        <v>2149000</v>
      </c>
      <c r="E137" s="82">
        <v>2124000</v>
      </c>
      <c r="F137" s="82"/>
      <c r="G137" s="83">
        <v>2124000</v>
      </c>
      <c r="H137" s="83">
        <v>186250</v>
      </c>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c r="EX137" s="60"/>
      <c r="EY137" s="60"/>
      <c r="EZ137" s="60"/>
      <c r="FA137" s="60"/>
      <c r="FB137" s="60"/>
      <c r="FC137" s="60"/>
      <c r="FD137" s="60"/>
      <c r="FE137" s="60"/>
      <c r="FF137" s="60"/>
      <c r="FG137" s="60"/>
      <c r="FH137" s="60"/>
      <c r="FI137" s="60"/>
      <c r="FJ137" s="60"/>
      <c r="FK137" s="60"/>
      <c r="FL137" s="60"/>
      <c r="FM137" s="60"/>
      <c r="FN137" s="60"/>
      <c r="FO137" s="60"/>
      <c r="FP137" s="60"/>
      <c r="FQ137" s="60"/>
      <c r="FR137" s="60"/>
      <c r="FS137" s="60"/>
      <c r="FT137" s="60"/>
      <c r="FU137" s="60"/>
      <c r="FV137" s="60"/>
      <c r="FW137" s="60"/>
      <c r="FX137" s="60"/>
      <c r="FY137" s="60"/>
      <c r="FZ137" s="60"/>
      <c r="GA137" s="60"/>
      <c r="GB137" s="60"/>
      <c r="GC137" s="60"/>
      <c r="GD137" s="60"/>
      <c r="GE137" s="60"/>
      <c r="GF137" s="60"/>
      <c r="GG137" s="60"/>
      <c r="GH137" s="60"/>
      <c r="GI137" s="60"/>
      <c r="GJ137" s="60"/>
      <c r="GK137" s="60"/>
      <c r="GL137" s="60"/>
      <c r="GM137" s="60"/>
      <c r="GN137" s="60"/>
      <c r="GO137" s="60"/>
      <c r="GP137" s="60"/>
      <c r="GQ137" s="60"/>
      <c r="GR137" s="60"/>
      <c r="GS137" s="60"/>
      <c r="GT137" s="60"/>
      <c r="GU137" s="60"/>
      <c r="GV137" s="60"/>
      <c r="GW137" s="60"/>
      <c r="GX137" s="60"/>
    </row>
    <row r="138" spans="1:206" s="75" customFormat="1" ht="16.5" customHeight="1">
      <c r="A138" s="79"/>
      <c r="B138" s="109" t="s">
        <v>362</v>
      </c>
      <c r="C138" s="81"/>
      <c r="D138" s="82"/>
      <c r="E138" s="82"/>
      <c r="F138" s="82"/>
      <c r="G138" s="83"/>
      <c r="H138" s="83"/>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c r="EX138" s="60"/>
      <c r="EY138" s="60"/>
      <c r="EZ138" s="60"/>
      <c r="FA138" s="60"/>
      <c r="FB138" s="60"/>
      <c r="FC138" s="60"/>
      <c r="FD138" s="60"/>
      <c r="FE138" s="60"/>
      <c r="FF138" s="60"/>
      <c r="FG138" s="60"/>
      <c r="FH138" s="60"/>
      <c r="FI138" s="60"/>
      <c r="FJ138" s="60"/>
      <c r="FK138" s="60"/>
      <c r="FL138" s="60"/>
      <c r="FM138" s="60"/>
      <c r="FN138" s="60"/>
      <c r="FO138" s="60"/>
      <c r="FP138" s="60"/>
      <c r="FQ138" s="60"/>
      <c r="FR138" s="60"/>
      <c r="FS138" s="60"/>
      <c r="FT138" s="60"/>
      <c r="FU138" s="60"/>
      <c r="FV138" s="60"/>
      <c r="FW138" s="60"/>
      <c r="FX138" s="60"/>
      <c r="FY138" s="60"/>
      <c r="FZ138" s="60"/>
      <c r="GA138" s="60"/>
      <c r="GB138" s="60"/>
      <c r="GC138" s="60"/>
      <c r="GD138" s="60"/>
      <c r="GE138" s="60"/>
      <c r="GF138" s="60"/>
      <c r="GG138" s="60"/>
      <c r="GH138" s="60"/>
      <c r="GI138" s="60"/>
      <c r="GJ138" s="60"/>
      <c r="GK138" s="60"/>
      <c r="GL138" s="60"/>
      <c r="GM138" s="60"/>
      <c r="GN138" s="60"/>
      <c r="GO138" s="60"/>
      <c r="GP138" s="60"/>
      <c r="GQ138" s="60"/>
      <c r="GR138" s="60"/>
      <c r="GS138" s="60"/>
      <c r="GT138" s="60"/>
      <c r="GU138" s="60"/>
      <c r="GV138" s="60"/>
      <c r="GW138" s="60"/>
      <c r="GX138" s="60"/>
    </row>
    <row r="139" spans="1:206" ht="16.5" customHeight="1">
      <c r="A139" s="79"/>
      <c r="B139" s="84" t="s">
        <v>310</v>
      </c>
      <c r="C139" s="81"/>
      <c r="D139" s="82"/>
      <c r="E139" s="82"/>
      <c r="F139" s="82"/>
      <c r="G139" s="83"/>
      <c r="H139" s="83"/>
    </row>
    <row r="140" spans="1:206" ht="16.5" customHeight="1">
      <c r="A140" s="72" t="s">
        <v>363</v>
      </c>
      <c r="B140" s="112" t="s">
        <v>364</v>
      </c>
      <c r="C140" s="74">
        <f t="shared" ref="C140:H140" si="59">+C141+C142+C143+C144</f>
        <v>0</v>
      </c>
      <c r="D140" s="74">
        <f t="shared" si="59"/>
        <v>16753000</v>
      </c>
      <c r="E140" s="74">
        <f t="shared" si="59"/>
        <v>16983000</v>
      </c>
      <c r="F140" s="74">
        <f t="shared" si="59"/>
        <v>0</v>
      </c>
      <c r="G140" s="74">
        <f t="shared" si="59"/>
        <v>16983000</v>
      </c>
      <c r="H140" s="74">
        <f t="shared" si="59"/>
        <v>1840244</v>
      </c>
    </row>
    <row r="141" spans="1:206">
      <c r="A141" s="79"/>
      <c r="B141" s="80" t="s">
        <v>365</v>
      </c>
      <c r="C141" s="81"/>
      <c r="D141" s="82">
        <v>16753000</v>
      </c>
      <c r="E141" s="82">
        <v>16983000</v>
      </c>
      <c r="F141" s="82"/>
      <c r="G141" s="83">
        <v>16983000</v>
      </c>
      <c r="H141" s="83">
        <v>1840244</v>
      </c>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J141" s="75"/>
      <c r="EK141" s="75"/>
      <c r="EL141" s="75"/>
      <c r="EM141" s="75"/>
      <c r="EN141" s="75"/>
      <c r="EO141" s="75"/>
      <c r="EP141" s="75"/>
      <c r="EQ141" s="75"/>
      <c r="ER141" s="75"/>
      <c r="ES141" s="75"/>
      <c r="ET141" s="75"/>
      <c r="EU141" s="75"/>
      <c r="EV141" s="75"/>
      <c r="EW141" s="75"/>
      <c r="EX141" s="75"/>
      <c r="EY141" s="75"/>
      <c r="EZ141" s="75"/>
      <c r="FA141" s="75"/>
      <c r="FB141" s="75"/>
      <c r="FC141" s="75"/>
      <c r="FD141" s="75"/>
      <c r="FE141" s="75"/>
      <c r="FF141" s="75"/>
      <c r="FG141" s="75"/>
      <c r="FH141" s="75"/>
      <c r="FI141" s="75"/>
      <c r="FJ141" s="75"/>
      <c r="FK141" s="75"/>
      <c r="FL141" s="75"/>
      <c r="FM141" s="75"/>
      <c r="FN141" s="75"/>
      <c r="FO141" s="75"/>
      <c r="FP141" s="75"/>
      <c r="FQ141" s="75"/>
      <c r="FR141" s="75"/>
      <c r="FS141" s="75"/>
      <c r="FT141" s="75"/>
      <c r="FU141" s="75"/>
      <c r="FV141" s="75"/>
      <c r="FW141" s="75"/>
      <c r="FX141" s="75"/>
      <c r="FY141" s="75"/>
      <c r="FZ141" s="75"/>
      <c r="GA141" s="75"/>
      <c r="GB141" s="75"/>
      <c r="GC141" s="75"/>
      <c r="GD141" s="75"/>
      <c r="GE141" s="75"/>
      <c r="GF141" s="75"/>
      <c r="GG141" s="75"/>
      <c r="GH141" s="75"/>
      <c r="GI141" s="75"/>
      <c r="GJ141" s="75"/>
      <c r="GK141" s="75"/>
      <c r="GL141" s="75"/>
      <c r="GM141" s="75"/>
      <c r="GN141" s="75"/>
      <c r="GO141" s="75"/>
      <c r="GP141" s="75"/>
      <c r="GQ141" s="75"/>
      <c r="GR141" s="75"/>
      <c r="GS141" s="75"/>
      <c r="GT141" s="75"/>
      <c r="GU141" s="75"/>
      <c r="GV141" s="75"/>
      <c r="GW141" s="75"/>
      <c r="GX141" s="75"/>
    </row>
    <row r="142" spans="1:206" ht="30">
      <c r="A142" s="79"/>
      <c r="B142" s="80" t="s">
        <v>366</v>
      </c>
      <c r="C142" s="81"/>
      <c r="D142" s="82"/>
      <c r="E142" s="82"/>
      <c r="F142" s="82"/>
      <c r="G142" s="83"/>
      <c r="H142" s="83"/>
    </row>
    <row r="143" spans="1:206" ht="30">
      <c r="A143" s="79"/>
      <c r="B143" s="80" t="s">
        <v>367</v>
      </c>
      <c r="C143" s="81"/>
      <c r="D143" s="82"/>
      <c r="E143" s="82"/>
      <c r="F143" s="82"/>
      <c r="G143" s="83"/>
      <c r="H143" s="83"/>
    </row>
    <row r="144" spans="1:206" s="75" customFormat="1" ht="30">
      <c r="A144" s="79"/>
      <c r="B144" s="80" t="s">
        <v>368</v>
      </c>
      <c r="C144" s="81"/>
      <c r="D144" s="82"/>
      <c r="E144" s="82"/>
      <c r="F144" s="82"/>
      <c r="G144" s="83"/>
      <c r="H144" s="83"/>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0"/>
      <c r="FV144" s="60"/>
      <c r="FW144" s="60"/>
      <c r="FX144" s="60"/>
      <c r="FY144" s="60"/>
      <c r="FZ144" s="60"/>
      <c r="GA144" s="60"/>
      <c r="GB144" s="60"/>
      <c r="GC144" s="60"/>
      <c r="GD144" s="60"/>
      <c r="GE144" s="60"/>
      <c r="GF144" s="60"/>
      <c r="GG144" s="60"/>
      <c r="GH144" s="60"/>
      <c r="GI144" s="60"/>
      <c r="GJ144" s="60"/>
      <c r="GK144" s="60"/>
      <c r="GL144" s="60"/>
      <c r="GM144" s="60"/>
      <c r="GN144" s="60"/>
      <c r="GO144" s="60"/>
      <c r="GP144" s="60"/>
      <c r="GQ144" s="60"/>
      <c r="GR144" s="60"/>
      <c r="GS144" s="60"/>
      <c r="GT144" s="60"/>
      <c r="GU144" s="60"/>
      <c r="GV144" s="60"/>
      <c r="GW144" s="60"/>
      <c r="GX144" s="60"/>
    </row>
    <row r="145" spans="1:8">
      <c r="A145" s="79"/>
      <c r="B145" s="84" t="s">
        <v>310</v>
      </c>
      <c r="C145" s="81"/>
      <c r="D145" s="82"/>
      <c r="E145" s="82"/>
      <c r="F145" s="82"/>
      <c r="G145" s="83">
        <v>-59610</v>
      </c>
      <c r="H145" s="83"/>
    </row>
    <row r="146" spans="1:8" ht="16.5" customHeight="1">
      <c r="A146" s="72" t="s">
        <v>369</v>
      </c>
      <c r="B146" s="112" t="s">
        <v>370</v>
      </c>
      <c r="C146" s="81">
        <f t="shared" ref="C146:H146" si="60">+C147+C148</f>
        <v>0</v>
      </c>
      <c r="D146" s="81">
        <f t="shared" si="60"/>
        <v>1779830</v>
      </c>
      <c r="E146" s="81">
        <f t="shared" si="60"/>
        <v>1751000</v>
      </c>
      <c r="F146" s="81">
        <f t="shared" si="60"/>
        <v>0</v>
      </c>
      <c r="G146" s="81">
        <f t="shared" si="60"/>
        <v>1751000</v>
      </c>
      <c r="H146" s="81">
        <f t="shared" si="60"/>
        <v>180030</v>
      </c>
    </row>
    <row r="147" spans="1:8" ht="16.5" customHeight="1">
      <c r="A147" s="72"/>
      <c r="B147" s="109" t="s">
        <v>356</v>
      </c>
      <c r="C147" s="81"/>
      <c r="D147" s="82">
        <v>1779830</v>
      </c>
      <c r="E147" s="82">
        <v>1751000</v>
      </c>
      <c r="F147" s="82"/>
      <c r="G147" s="83">
        <v>1751000</v>
      </c>
      <c r="H147" s="83">
        <v>180030</v>
      </c>
    </row>
    <row r="148" spans="1:8" ht="16.5" customHeight="1">
      <c r="A148" s="79"/>
      <c r="B148" s="109" t="s">
        <v>362</v>
      </c>
      <c r="C148" s="81"/>
      <c r="D148" s="82"/>
      <c r="E148" s="82"/>
      <c r="F148" s="82"/>
      <c r="G148" s="83"/>
      <c r="H148" s="83"/>
    </row>
    <row r="149" spans="1:8" ht="16.5" customHeight="1">
      <c r="A149" s="79"/>
      <c r="B149" s="84" t="s">
        <v>310</v>
      </c>
      <c r="C149" s="81"/>
      <c r="D149" s="82"/>
      <c r="E149" s="82"/>
      <c r="F149" s="82"/>
      <c r="G149" s="83"/>
      <c r="H149" s="83"/>
    </row>
    <row r="150" spans="1:8" ht="16.5" customHeight="1">
      <c r="A150" s="72" t="s">
        <v>371</v>
      </c>
      <c r="B150" s="84" t="s">
        <v>372</v>
      </c>
      <c r="C150" s="81"/>
      <c r="D150" s="82">
        <v>252000</v>
      </c>
      <c r="E150" s="82">
        <v>246000</v>
      </c>
      <c r="F150" s="82"/>
      <c r="G150" s="101">
        <v>246000</v>
      </c>
      <c r="H150" s="101">
        <v>23185</v>
      </c>
    </row>
    <row r="151" spans="1:8" ht="16.5" customHeight="1">
      <c r="A151" s="72"/>
      <c r="B151" s="84" t="s">
        <v>310</v>
      </c>
      <c r="C151" s="81"/>
      <c r="D151" s="82"/>
      <c r="E151" s="82"/>
      <c r="F151" s="82"/>
      <c r="G151" s="101"/>
      <c r="H151" s="101"/>
    </row>
    <row r="152" spans="1:8" ht="16.5" customHeight="1">
      <c r="A152" s="72" t="s">
        <v>373</v>
      </c>
      <c r="B152" s="76" t="s">
        <v>374</v>
      </c>
      <c r="C152" s="77">
        <f t="shared" ref="C152:H152" si="61">+C153+C159</f>
        <v>0</v>
      </c>
      <c r="D152" s="77">
        <f t="shared" si="61"/>
        <v>215768090</v>
      </c>
      <c r="E152" s="77">
        <f t="shared" si="61"/>
        <v>211946040</v>
      </c>
      <c r="F152" s="77">
        <f t="shared" si="61"/>
        <v>0</v>
      </c>
      <c r="G152" s="77">
        <f t="shared" si="61"/>
        <v>211946040</v>
      </c>
      <c r="H152" s="77">
        <f t="shared" si="61"/>
        <v>18776390</v>
      </c>
    </row>
    <row r="153" spans="1:8" ht="16.5" customHeight="1">
      <c r="A153" s="79" t="s">
        <v>375</v>
      </c>
      <c r="B153" s="76" t="s">
        <v>376</v>
      </c>
      <c r="C153" s="81">
        <f t="shared" ref="C153:H153" si="62">C154+C156+C155+C157</f>
        <v>0</v>
      </c>
      <c r="D153" s="81">
        <f t="shared" si="62"/>
        <v>215768090</v>
      </c>
      <c r="E153" s="81">
        <f t="shared" si="62"/>
        <v>211946040</v>
      </c>
      <c r="F153" s="81">
        <f t="shared" si="62"/>
        <v>0</v>
      </c>
      <c r="G153" s="81">
        <f>G154+G156+G155+G157</f>
        <v>211946040</v>
      </c>
      <c r="H153" s="81">
        <f t="shared" si="62"/>
        <v>18776390</v>
      </c>
    </row>
    <row r="154" spans="1:8">
      <c r="A154" s="79"/>
      <c r="B154" s="80" t="s">
        <v>316</v>
      </c>
      <c r="C154" s="81"/>
      <c r="D154" s="82">
        <v>208568000</v>
      </c>
      <c r="E154" s="82">
        <v>205285000</v>
      </c>
      <c r="F154" s="82"/>
      <c r="G154" s="83">
        <v>205285000</v>
      </c>
      <c r="H154" s="83">
        <v>17976390</v>
      </c>
    </row>
    <row r="155" spans="1:8" ht="60">
      <c r="A155" s="79"/>
      <c r="B155" s="80" t="s">
        <v>377</v>
      </c>
      <c r="C155" s="81"/>
      <c r="D155" s="82"/>
      <c r="E155" s="82"/>
      <c r="F155" s="82"/>
      <c r="G155" s="83"/>
      <c r="H155" s="83"/>
    </row>
    <row r="156" spans="1:8" ht="30">
      <c r="A156" s="79"/>
      <c r="B156" s="80" t="s">
        <v>378</v>
      </c>
      <c r="C156" s="81"/>
      <c r="D156" s="82"/>
      <c r="E156" s="82"/>
      <c r="F156" s="82"/>
      <c r="G156" s="101"/>
      <c r="H156" s="101"/>
    </row>
    <row r="157" spans="1:8">
      <c r="A157" s="79"/>
      <c r="B157" s="113" t="s">
        <v>379</v>
      </c>
      <c r="C157" s="81"/>
      <c r="D157" s="82">
        <v>7200090</v>
      </c>
      <c r="E157" s="82">
        <v>6661040</v>
      </c>
      <c r="F157" s="82"/>
      <c r="G157" s="83">
        <v>6661040</v>
      </c>
      <c r="H157" s="83">
        <v>800000</v>
      </c>
    </row>
    <row r="158" spans="1:8">
      <c r="A158" s="79"/>
      <c r="B158" s="84" t="s">
        <v>310</v>
      </c>
      <c r="C158" s="81"/>
      <c r="D158" s="82"/>
      <c r="E158" s="82"/>
      <c r="F158" s="82"/>
      <c r="G158" s="83">
        <v>-91814</v>
      </c>
      <c r="H158" s="83">
        <v>-27684</v>
      </c>
    </row>
    <row r="159" spans="1:8" ht="16.5" customHeight="1">
      <c r="A159" s="79" t="s">
        <v>380</v>
      </c>
      <c r="B159" s="76" t="s">
        <v>381</v>
      </c>
      <c r="C159" s="81">
        <f t="shared" ref="C159:H159" si="63">C160+C161</f>
        <v>0</v>
      </c>
      <c r="D159" s="81">
        <f t="shared" si="63"/>
        <v>0</v>
      </c>
      <c r="E159" s="81">
        <f t="shared" si="63"/>
        <v>0</v>
      </c>
      <c r="F159" s="81">
        <f t="shared" si="63"/>
        <v>0</v>
      </c>
      <c r="G159" s="81">
        <f t="shared" si="63"/>
        <v>0</v>
      </c>
      <c r="H159" s="81">
        <f t="shared" si="63"/>
        <v>0</v>
      </c>
    </row>
    <row r="160" spans="1:8" ht="16.5" customHeight="1">
      <c r="A160" s="79"/>
      <c r="B160" s="80" t="s">
        <v>316</v>
      </c>
      <c r="C160" s="81"/>
      <c r="D160" s="82"/>
      <c r="E160" s="82"/>
      <c r="F160" s="82"/>
      <c r="G160" s="83"/>
      <c r="H160" s="83"/>
    </row>
    <row r="161" spans="1:8" ht="16.5" customHeight="1">
      <c r="A161" s="79"/>
      <c r="B161" s="114" t="s">
        <v>382</v>
      </c>
      <c r="C161" s="81"/>
      <c r="D161" s="82"/>
      <c r="E161" s="82"/>
      <c r="F161" s="82"/>
      <c r="G161" s="83"/>
      <c r="H161" s="83"/>
    </row>
    <row r="162" spans="1:8" ht="16.5" customHeight="1">
      <c r="A162" s="79"/>
      <c r="B162" s="84" t="s">
        <v>310</v>
      </c>
      <c r="C162" s="81"/>
      <c r="D162" s="82"/>
      <c r="E162" s="82"/>
      <c r="F162" s="82"/>
      <c r="G162" s="83"/>
      <c r="H162" s="83"/>
    </row>
    <row r="163" spans="1:8" ht="16.5" customHeight="1">
      <c r="A163" s="72" t="s">
        <v>383</v>
      </c>
      <c r="B163" s="84" t="s">
        <v>384</v>
      </c>
      <c r="C163" s="81"/>
      <c r="D163" s="82">
        <v>573000</v>
      </c>
      <c r="E163" s="82">
        <v>531000</v>
      </c>
      <c r="F163" s="82"/>
      <c r="G163" s="83">
        <v>530990</v>
      </c>
      <c r="H163" s="83">
        <v>78317</v>
      </c>
    </row>
    <row r="164" spans="1:8" ht="16.5" customHeight="1">
      <c r="A164" s="72"/>
      <c r="B164" s="84" t="s">
        <v>310</v>
      </c>
      <c r="C164" s="81"/>
      <c r="D164" s="82"/>
      <c r="E164" s="82"/>
      <c r="F164" s="82"/>
      <c r="G164" s="83">
        <v>-5636</v>
      </c>
      <c r="H164" s="83"/>
    </row>
    <row r="165" spans="1:8" ht="16.5" customHeight="1">
      <c r="A165" s="72" t="s">
        <v>385</v>
      </c>
      <c r="B165" s="84" t="s">
        <v>386</v>
      </c>
      <c r="C165" s="81"/>
      <c r="D165" s="82">
        <v>8067430</v>
      </c>
      <c r="E165" s="82">
        <v>8067430</v>
      </c>
      <c r="F165" s="82"/>
      <c r="G165" s="83">
        <v>8067423</v>
      </c>
      <c r="H165" s="83">
        <v>11983</v>
      </c>
    </row>
    <row r="166" spans="1:8" ht="16.5" customHeight="1">
      <c r="A166" s="72"/>
      <c r="B166" s="84" t="s">
        <v>310</v>
      </c>
      <c r="C166" s="81"/>
      <c r="D166" s="82"/>
      <c r="E166" s="82"/>
      <c r="F166" s="82"/>
      <c r="G166" s="83">
        <v>-61865</v>
      </c>
      <c r="H166" s="83">
        <v>-44715</v>
      </c>
    </row>
    <row r="167" spans="1:8" ht="30">
      <c r="A167" s="72"/>
      <c r="B167" s="76" t="s">
        <v>387</v>
      </c>
      <c r="C167" s="81">
        <f t="shared" ref="C167:H167" si="64">C86+C95+C108+C124+C126+C128+C133+C135+C139+C145+C149+C151+C158+C162+C164+C166</f>
        <v>0</v>
      </c>
      <c r="D167" s="81">
        <f t="shared" si="64"/>
        <v>0</v>
      </c>
      <c r="E167" s="81">
        <f t="shared" si="64"/>
        <v>0</v>
      </c>
      <c r="F167" s="81">
        <f t="shared" si="64"/>
        <v>0</v>
      </c>
      <c r="G167" s="81">
        <f t="shared" si="64"/>
        <v>-863209</v>
      </c>
      <c r="H167" s="81">
        <f t="shared" si="64"/>
        <v>-508557</v>
      </c>
    </row>
    <row r="168" spans="1:8" ht="30">
      <c r="A168" s="72"/>
      <c r="B168" s="76" t="s">
        <v>191</v>
      </c>
      <c r="C168" s="81">
        <f>C169</f>
        <v>0</v>
      </c>
      <c r="D168" s="81">
        <f t="shared" ref="D168:H169" si="65">D169</f>
        <v>180265480</v>
      </c>
      <c r="E168" s="81">
        <f t="shared" si="65"/>
        <v>180265480</v>
      </c>
      <c r="F168" s="81">
        <f t="shared" si="65"/>
        <v>0</v>
      </c>
      <c r="G168" s="81">
        <f t="shared" si="65"/>
        <v>180265142</v>
      </c>
      <c r="H168" s="81">
        <f t="shared" si="65"/>
        <v>17461231</v>
      </c>
    </row>
    <row r="169" spans="1:8">
      <c r="A169" s="72"/>
      <c r="B169" s="76" t="s">
        <v>388</v>
      </c>
      <c r="C169" s="81">
        <f>C170</f>
        <v>0</v>
      </c>
      <c r="D169" s="81">
        <f t="shared" si="65"/>
        <v>180265480</v>
      </c>
      <c r="E169" s="81">
        <f t="shared" si="65"/>
        <v>180265480</v>
      </c>
      <c r="F169" s="81">
        <f t="shared" si="65"/>
        <v>0</v>
      </c>
      <c r="G169" s="81">
        <f t="shared" si="65"/>
        <v>180265142</v>
      </c>
      <c r="H169" s="81">
        <f t="shared" si="65"/>
        <v>17461231</v>
      </c>
    </row>
    <row r="170" spans="1:8" ht="45">
      <c r="A170" s="72"/>
      <c r="B170" s="76" t="s">
        <v>389</v>
      </c>
      <c r="C170" s="81"/>
      <c r="D170" s="82">
        <v>180265480</v>
      </c>
      <c r="E170" s="82">
        <v>180265480</v>
      </c>
      <c r="F170" s="82"/>
      <c r="G170" s="81">
        <v>180265142</v>
      </c>
      <c r="H170" s="81">
        <v>17461231</v>
      </c>
    </row>
    <row r="171" spans="1:8">
      <c r="A171" s="72">
        <v>68.05</v>
      </c>
      <c r="B171" s="115" t="s">
        <v>390</v>
      </c>
      <c r="C171" s="92">
        <f>+C172</f>
        <v>0</v>
      </c>
      <c r="D171" s="92">
        <f t="shared" ref="D171:H173" si="66">+D172</f>
        <v>54256350</v>
      </c>
      <c r="E171" s="92">
        <f t="shared" si="66"/>
        <v>54256350</v>
      </c>
      <c r="F171" s="92">
        <f t="shared" si="66"/>
        <v>0</v>
      </c>
      <c r="G171" s="92">
        <f t="shared" si="66"/>
        <v>54244745</v>
      </c>
      <c r="H171" s="92">
        <f t="shared" si="66"/>
        <v>2704858</v>
      </c>
    </row>
    <row r="172" spans="1:8" ht="16.5" customHeight="1">
      <c r="A172" s="72" t="s">
        <v>391</v>
      </c>
      <c r="B172" s="115" t="s">
        <v>184</v>
      </c>
      <c r="C172" s="92">
        <f>+C173</f>
        <v>0</v>
      </c>
      <c r="D172" s="92">
        <f t="shared" si="66"/>
        <v>54256350</v>
      </c>
      <c r="E172" s="92">
        <f t="shared" si="66"/>
        <v>54256350</v>
      </c>
      <c r="F172" s="92">
        <f t="shared" si="66"/>
        <v>0</v>
      </c>
      <c r="G172" s="92">
        <f t="shared" si="66"/>
        <v>54244745</v>
      </c>
      <c r="H172" s="92">
        <f t="shared" si="66"/>
        <v>2704858</v>
      </c>
    </row>
    <row r="173" spans="1:8" ht="16.5" customHeight="1">
      <c r="A173" s="72" t="s">
        <v>392</v>
      </c>
      <c r="B173" s="76" t="s">
        <v>393</v>
      </c>
      <c r="C173" s="92">
        <f>+C174</f>
        <v>0</v>
      </c>
      <c r="D173" s="92">
        <f t="shared" si="66"/>
        <v>54256350</v>
      </c>
      <c r="E173" s="92">
        <f t="shared" si="66"/>
        <v>54256350</v>
      </c>
      <c r="F173" s="92">
        <f t="shared" si="66"/>
        <v>0</v>
      </c>
      <c r="G173" s="92">
        <f t="shared" si="66"/>
        <v>54244745</v>
      </c>
      <c r="H173" s="92">
        <f t="shared" si="66"/>
        <v>2704858</v>
      </c>
    </row>
    <row r="174" spans="1:8" ht="16.5" customHeight="1">
      <c r="A174" s="79" t="s">
        <v>394</v>
      </c>
      <c r="B174" s="115" t="s">
        <v>395</v>
      </c>
      <c r="C174" s="77">
        <f t="shared" ref="C174:H174" si="67">C175</f>
        <v>0</v>
      </c>
      <c r="D174" s="77">
        <f t="shared" si="67"/>
        <v>54256350</v>
      </c>
      <c r="E174" s="77">
        <f t="shared" si="67"/>
        <v>54256350</v>
      </c>
      <c r="F174" s="77">
        <f t="shared" si="67"/>
        <v>0</v>
      </c>
      <c r="G174" s="77">
        <f t="shared" si="67"/>
        <v>54244745</v>
      </c>
      <c r="H174" s="77">
        <f t="shared" si="67"/>
        <v>2704858</v>
      </c>
    </row>
    <row r="175" spans="1:8" ht="16.5" customHeight="1">
      <c r="A175" s="79" t="s">
        <v>396</v>
      </c>
      <c r="B175" s="115" t="s">
        <v>397</v>
      </c>
      <c r="C175" s="77">
        <f t="shared" ref="C175:H175" si="68">C177+C178+C179</f>
        <v>0</v>
      </c>
      <c r="D175" s="77">
        <f t="shared" si="68"/>
        <v>54256350</v>
      </c>
      <c r="E175" s="77">
        <f t="shared" si="68"/>
        <v>54256350</v>
      </c>
      <c r="F175" s="77">
        <f t="shared" si="68"/>
        <v>0</v>
      </c>
      <c r="G175" s="77">
        <f t="shared" si="68"/>
        <v>54244745</v>
      </c>
      <c r="H175" s="77">
        <f t="shared" si="68"/>
        <v>2704858</v>
      </c>
    </row>
    <row r="176" spans="1:8" ht="16.5" customHeight="1">
      <c r="A176" s="72" t="s">
        <v>398</v>
      </c>
      <c r="B176" s="115" t="s">
        <v>399</v>
      </c>
      <c r="C176" s="77">
        <f t="shared" ref="C176:H176" si="69">C177</f>
        <v>0</v>
      </c>
      <c r="D176" s="77">
        <f t="shared" si="69"/>
        <v>33061260</v>
      </c>
      <c r="E176" s="77">
        <f t="shared" si="69"/>
        <v>33061260</v>
      </c>
      <c r="F176" s="77">
        <f t="shared" si="69"/>
        <v>0</v>
      </c>
      <c r="G176" s="77">
        <f t="shared" si="69"/>
        <v>33059460</v>
      </c>
      <c r="H176" s="77">
        <f t="shared" si="69"/>
        <v>1786219</v>
      </c>
    </row>
    <row r="177" spans="1:10" ht="16.5" customHeight="1">
      <c r="A177" s="79" t="s">
        <v>400</v>
      </c>
      <c r="B177" s="116" t="s">
        <v>401</v>
      </c>
      <c r="C177" s="81"/>
      <c r="D177" s="82">
        <v>33061260</v>
      </c>
      <c r="E177" s="82">
        <v>33061260</v>
      </c>
      <c r="F177" s="82"/>
      <c r="G177" s="83">
        <v>33059460</v>
      </c>
      <c r="H177" s="83">
        <v>1786219</v>
      </c>
      <c r="I177" s="125"/>
      <c r="J177" s="125"/>
    </row>
    <row r="178" spans="1:10" ht="16.5" customHeight="1">
      <c r="A178" s="79" t="s">
        <v>402</v>
      </c>
      <c r="B178" s="116" t="s">
        <v>403</v>
      </c>
      <c r="C178" s="81"/>
      <c r="D178" s="82">
        <v>21195090</v>
      </c>
      <c r="E178" s="82">
        <v>21195090</v>
      </c>
      <c r="F178" s="82"/>
      <c r="G178" s="83">
        <v>21186829</v>
      </c>
      <c r="H178" s="83">
        <v>918639</v>
      </c>
      <c r="I178" s="125"/>
      <c r="J178" s="125"/>
    </row>
    <row r="179" spans="1:10" ht="16.5" customHeight="1">
      <c r="A179" s="79"/>
      <c r="B179" s="89" t="s">
        <v>404</v>
      </c>
      <c r="C179" s="81"/>
      <c r="D179" s="82"/>
      <c r="E179" s="82"/>
      <c r="F179" s="82"/>
      <c r="G179" s="83">
        <v>-1544</v>
      </c>
      <c r="H179" s="83"/>
    </row>
    <row r="180" spans="1:10" ht="45">
      <c r="A180" s="79" t="s">
        <v>194</v>
      </c>
      <c r="B180" s="117" t="s">
        <v>195</v>
      </c>
      <c r="C180" s="91">
        <f t="shared" ref="C180:H180" si="70">C181</f>
        <v>0</v>
      </c>
      <c r="D180" s="91">
        <f t="shared" si="70"/>
        <v>0</v>
      </c>
      <c r="E180" s="91">
        <f t="shared" si="70"/>
        <v>0</v>
      </c>
      <c r="F180" s="91">
        <f t="shared" si="70"/>
        <v>0</v>
      </c>
      <c r="G180" s="91">
        <f t="shared" si="70"/>
        <v>0</v>
      </c>
      <c r="H180" s="91">
        <f t="shared" si="70"/>
        <v>0</v>
      </c>
    </row>
    <row r="181" spans="1:10">
      <c r="A181" s="79" t="s">
        <v>405</v>
      </c>
      <c r="B181" s="117" t="s">
        <v>406</v>
      </c>
      <c r="C181" s="91">
        <f t="shared" ref="C181:H181" si="71">C182+C183+C184</f>
        <v>0</v>
      </c>
      <c r="D181" s="91">
        <f t="shared" si="71"/>
        <v>0</v>
      </c>
      <c r="E181" s="91">
        <f t="shared" si="71"/>
        <v>0</v>
      </c>
      <c r="F181" s="91">
        <f t="shared" si="71"/>
        <v>0</v>
      </c>
      <c r="G181" s="91">
        <f t="shared" si="71"/>
        <v>0</v>
      </c>
      <c r="H181" s="91">
        <f t="shared" si="71"/>
        <v>0</v>
      </c>
    </row>
    <row r="182" spans="1:10">
      <c r="A182" s="79" t="s">
        <v>407</v>
      </c>
      <c r="B182" s="118" t="s">
        <v>408</v>
      </c>
      <c r="C182" s="83"/>
      <c r="D182" s="82"/>
      <c r="E182" s="82"/>
      <c r="F182" s="82"/>
      <c r="G182" s="83"/>
      <c r="H182" s="83"/>
    </row>
    <row r="183" spans="1:10">
      <c r="A183" s="79" t="s">
        <v>409</v>
      </c>
      <c r="B183" s="118" t="s">
        <v>410</v>
      </c>
      <c r="C183" s="83"/>
      <c r="D183" s="82"/>
      <c r="E183" s="82"/>
      <c r="F183" s="82"/>
      <c r="G183" s="83"/>
      <c r="H183" s="83"/>
    </row>
    <row r="184" spans="1:10">
      <c r="A184" s="79" t="s">
        <v>411</v>
      </c>
      <c r="B184" s="118" t="s">
        <v>412</v>
      </c>
      <c r="C184" s="83"/>
      <c r="D184" s="82"/>
      <c r="E184" s="82"/>
      <c r="F184" s="82"/>
      <c r="G184" s="83"/>
      <c r="H184" s="83"/>
    </row>
    <row r="185" spans="1:10">
      <c r="A185" s="79" t="s">
        <v>413</v>
      </c>
      <c r="B185" s="117" t="s">
        <v>414</v>
      </c>
      <c r="C185" s="91">
        <f>C186</f>
        <v>0</v>
      </c>
      <c r="D185" s="91">
        <f t="shared" ref="D185:H186" si="72">D186</f>
        <v>0</v>
      </c>
      <c r="E185" s="91">
        <f t="shared" si="72"/>
        <v>0</v>
      </c>
      <c r="F185" s="91">
        <f t="shared" si="72"/>
        <v>0</v>
      </c>
      <c r="G185" s="91">
        <f t="shared" si="72"/>
        <v>0</v>
      </c>
      <c r="H185" s="91">
        <f t="shared" si="72"/>
        <v>0</v>
      </c>
    </row>
    <row r="186" spans="1:10">
      <c r="A186" s="79" t="s">
        <v>415</v>
      </c>
      <c r="B186" s="117" t="s">
        <v>184</v>
      </c>
      <c r="C186" s="91">
        <f>C187</f>
        <v>0</v>
      </c>
      <c r="D186" s="91">
        <f t="shared" si="72"/>
        <v>0</v>
      </c>
      <c r="E186" s="91">
        <f t="shared" si="72"/>
        <v>0</v>
      </c>
      <c r="F186" s="91">
        <f t="shared" si="72"/>
        <v>0</v>
      </c>
      <c r="G186" s="91">
        <f t="shared" si="72"/>
        <v>0</v>
      </c>
      <c r="H186" s="91">
        <f t="shared" si="72"/>
        <v>0</v>
      </c>
    </row>
    <row r="187" spans="1:10" ht="45">
      <c r="A187" s="79" t="s">
        <v>416</v>
      </c>
      <c r="B187" s="117" t="s">
        <v>195</v>
      </c>
      <c r="C187" s="91">
        <f t="shared" ref="C187:H187" si="73">C190</f>
        <v>0</v>
      </c>
      <c r="D187" s="91">
        <f t="shared" si="73"/>
        <v>0</v>
      </c>
      <c r="E187" s="91">
        <f t="shared" si="73"/>
        <v>0</v>
      </c>
      <c r="F187" s="91">
        <f t="shared" si="73"/>
        <v>0</v>
      </c>
      <c r="G187" s="91">
        <f t="shared" si="73"/>
        <v>0</v>
      </c>
      <c r="H187" s="91">
        <f t="shared" si="73"/>
        <v>0</v>
      </c>
    </row>
    <row r="188" spans="1:10">
      <c r="A188" s="79" t="s">
        <v>417</v>
      </c>
      <c r="B188" s="117" t="s">
        <v>206</v>
      </c>
      <c r="C188" s="91">
        <f>C189</f>
        <v>0</v>
      </c>
      <c r="D188" s="91">
        <f t="shared" ref="D188:H189" si="74">D189</f>
        <v>0</v>
      </c>
      <c r="E188" s="91">
        <f t="shared" si="74"/>
        <v>0</v>
      </c>
      <c r="F188" s="91">
        <f t="shared" si="74"/>
        <v>0</v>
      </c>
      <c r="G188" s="91">
        <f t="shared" si="74"/>
        <v>0</v>
      </c>
      <c r="H188" s="91">
        <f t="shared" si="74"/>
        <v>0</v>
      </c>
    </row>
    <row r="189" spans="1:10">
      <c r="A189" s="79" t="s">
        <v>415</v>
      </c>
      <c r="B189" s="117" t="s">
        <v>184</v>
      </c>
      <c r="C189" s="91">
        <f>C190</f>
        <v>0</v>
      </c>
      <c r="D189" s="91">
        <f t="shared" si="74"/>
        <v>0</v>
      </c>
      <c r="E189" s="91">
        <f t="shared" si="74"/>
        <v>0</v>
      </c>
      <c r="F189" s="91">
        <f t="shared" si="74"/>
        <v>0</v>
      </c>
      <c r="G189" s="91">
        <f t="shared" si="74"/>
        <v>0</v>
      </c>
      <c r="H189" s="91">
        <f t="shared" si="74"/>
        <v>0</v>
      </c>
    </row>
    <row r="190" spans="1:10" ht="30">
      <c r="A190" s="79" t="s">
        <v>415</v>
      </c>
      <c r="B190" s="118" t="s">
        <v>195</v>
      </c>
      <c r="C190" s="83"/>
      <c r="D190" s="82"/>
      <c r="E190" s="82"/>
      <c r="F190" s="82"/>
      <c r="G190" s="83"/>
      <c r="H190" s="83"/>
    </row>
    <row r="191" spans="1:10">
      <c r="A191" s="79" t="s">
        <v>415</v>
      </c>
      <c r="B191" s="117" t="s">
        <v>406</v>
      </c>
      <c r="C191" s="91">
        <f>C192</f>
        <v>0</v>
      </c>
      <c r="D191" s="91">
        <f t="shared" ref="D191:H193" si="75">D192</f>
        <v>0</v>
      </c>
      <c r="E191" s="91">
        <f t="shared" si="75"/>
        <v>0</v>
      </c>
      <c r="F191" s="91">
        <f t="shared" si="75"/>
        <v>0</v>
      </c>
      <c r="G191" s="91">
        <f t="shared" si="75"/>
        <v>0</v>
      </c>
      <c r="H191" s="91">
        <f t="shared" si="75"/>
        <v>0</v>
      </c>
    </row>
    <row r="192" spans="1:10">
      <c r="A192" s="79" t="s">
        <v>418</v>
      </c>
      <c r="B192" s="117" t="s">
        <v>410</v>
      </c>
      <c r="C192" s="91">
        <f>C193</f>
        <v>0</v>
      </c>
      <c r="D192" s="91">
        <f t="shared" si="75"/>
        <v>0</v>
      </c>
      <c r="E192" s="91">
        <f t="shared" si="75"/>
        <v>0</v>
      </c>
      <c r="F192" s="91">
        <f t="shared" si="75"/>
        <v>0</v>
      </c>
      <c r="G192" s="91">
        <f t="shared" si="75"/>
        <v>0</v>
      </c>
      <c r="H192" s="91">
        <f t="shared" si="75"/>
        <v>0</v>
      </c>
    </row>
    <row r="193" spans="1:8">
      <c r="A193" s="79" t="s">
        <v>415</v>
      </c>
      <c r="B193" s="117" t="s">
        <v>419</v>
      </c>
      <c r="C193" s="91">
        <f>C194</f>
        <v>0</v>
      </c>
      <c r="D193" s="91">
        <f t="shared" si="75"/>
        <v>0</v>
      </c>
      <c r="E193" s="91">
        <f t="shared" si="75"/>
        <v>0</v>
      </c>
      <c r="F193" s="91">
        <f t="shared" si="75"/>
        <v>0</v>
      </c>
      <c r="G193" s="91">
        <f t="shared" si="75"/>
        <v>0</v>
      </c>
      <c r="H193" s="91">
        <f t="shared" si="75"/>
        <v>0</v>
      </c>
    </row>
    <row r="194" spans="1:8">
      <c r="A194" s="79" t="s">
        <v>415</v>
      </c>
      <c r="B194" s="118" t="s">
        <v>420</v>
      </c>
      <c r="C194" s="83"/>
      <c r="D194" s="82"/>
      <c r="E194" s="82"/>
      <c r="F194" s="82"/>
      <c r="G194" s="83"/>
      <c r="H194" s="83"/>
    </row>
  </sheetData>
  <protectedRanges>
    <protectedRange sqref="B2:B3 C1:C3" name="Zonă1_1" securityDescriptor="O:WDG:WDD:(A;;CC;;;WD)"/>
    <protectedRange sqref="G45:H50 G143:H145 G68:H68 G36:H39 G120:H124 G98:H103 G61:H65 G79:H83 G90:H95 G53:H56 G141:H141 G106:H108 G131:H131 G25:H32 G34:H34 G110:H118" name="Zonă3"/>
    <protectedRange sqref="B1" name="Zonă1_1_1_1_1_1" securityDescriptor="O:WDG:WDD:(A;;CC;;;WD)"/>
  </protectedRanges>
  <printOptions horizontalCentered="1"/>
  <pageMargins left="0.75" right="0.75" top="0.21" bottom="0.18" header="0.17" footer="0.17"/>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Utilizator</cp:lastModifiedBy>
  <cp:lastPrinted>2019-01-10T12:08:50Z</cp:lastPrinted>
  <dcterms:created xsi:type="dcterms:W3CDTF">2019-01-10T08:56:44Z</dcterms:created>
  <dcterms:modified xsi:type="dcterms:W3CDTF">2019-01-23T08:42:38Z</dcterms:modified>
</cp:coreProperties>
</file>